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ntiana.qurdina\Desktop\Buxheti 2026 - 2028\KAB per dorezim ne KPF\"/>
    </mc:Choice>
  </mc:AlternateContent>
  <xr:revisionPtr revIDLastSave="0" documentId="13_ncr:1_{0AFC222A-5977-4980-81C1-EA231E073249}" xr6:coauthVersionLast="47" xr6:coauthVersionMax="47" xr10:uidLastSave="{00000000-0000-0000-0000-000000000000}"/>
  <bookViews>
    <workbookView xWindow="38280" yWindow="-120" windowWidth="29040" windowHeight="15720" xr2:uid="{00000000-000D-0000-FFFF-FFFF00000000}"/>
  </bookViews>
  <sheets>
    <sheet name="THV 2026-2028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4" l="1"/>
  <c r="C41" i="4"/>
  <c r="D41" i="4"/>
  <c r="E41" i="4"/>
  <c r="E35" i="4"/>
  <c r="H24" i="4" l="1"/>
  <c r="C24" i="4" l="1"/>
  <c r="C8" i="4" l="1"/>
  <c r="I9" i="4" l="1"/>
  <c r="J9" i="4"/>
  <c r="H9" i="4"/>
  <c r="D20" i="4" l="1"/>
  <c r="D59" i="4" s="1"/>
  <c r="D61" i="4" s="1"/>
  <c r="J13" i="4" l="1"/>
  <c r="H17" i="4"/>
  <c r="H22" i="4"/>
  <c r="H21" i="4"/>
  <c r="H20" i="4"/>
  <c r="H19" i="4"/>
  <c r="H15" i="4"/>
  <c r="H13" i="4"/>
  <c r="I13" i="4"/>
  <c r="H12" i="4"/>
  <c r="H11" i="4"/>
  <c r="H10" i="4"/>
  <c r="C15" i="4" l="1"/>
  <c r="C20" i="4" l="1"/>
  <c r="C59" i="4" s="1"/>
  <c r="C61" i="4" s="1"/>
  <c r="E20" i="4"/>
  <c r="E59" i="4" s="1"/>
  <c r="E61" i="4" s="1"/>
  <c r="C46" i="4" l="1"/>
  <c r="C37" i="4" l="1"/>
  <c r="C31" i="4"/>
  <c r="C34" i="4"/>
  <c r="C40" i="4"/>
  <c r="C51" i="4" l="1"/>
  <c r="C54" i="4" s="1"/>
  <c r="H25" i="4"/>
  <c r="C56" i="4" l="1"/>
  <c r="E46" i="4"/>
  <c r="D46" i="4"/>
  <c r="I15" i="4"/>
  <c r="I22" i="4"/>
  <c r="J21" i="4"/>
  <c r="J19" i="4"/>
  <c r="I21" i="4"/>
  <c r="J22" i="4"/>
  <c r="J15" i="4"/>
  <c r="E31" i="4"/>
  <c r="J11" i="4"/>
  <c r="I19" i="4" l="1"/>
  <c r="J20" i="4"/>
  <c r="J17" i="4"/>
  <c r="I17" i="4"/>
  <c r="D24" i="4"/>
  <c r="I11" i="4"/>
  <c r="D15" i="4"/>
  <c r="D8" i="4"/>
  <c r="D40" i="4"/>
  <c r="I10" i="4"/>
  <c r="D31" i="4"/>
  <c r="E40" i="4"/>
  <c r="D37" i="4"/>
  <c r="I24" i="4"/>
  <c r="D34" i="4"/>
  <c r="E15" i="4"/>
  <c r="J10" i="4"/>
  <c r="J12" i="4"/>
  <c r="E24" i="4"/>
  <c r="E34" i="4"/>
  <c r="J24" i="4"/>
  <c r="E37" i="4"/>
  <c r="I20" i="4"/>
  <c r="E8" i="4"/>
  <c r="I12" i="4"/>
  <c r="D51" i="4" l="1"/>
  <c r="D54" i="4" s="1"/>
  <c r="D56" i="4" s="1"/>
  <c r="J25" i="4"/>
  <c r="I25" i="4"/>
  <c r="E51" i="4"/>
  <c r="E54" i="4" s="1"/>
  <c r="E56" i="4" s="1"/>
</calcChain>
</file>

<file path=xl/sharedStrings.xml><?xml version="1.0" encoding="utf-8"?>
<sst xmlns="http://schemas.openxmlformats.org/spreadsheetml/2006/main" count="79" uniqueCount="76">
  <si>
    <t>Kodet</t>
  </si>
  <si>
    <t>Drejtoria e Urbanizmit</t>
  </si>
  <si>
    <t>Drejtoria e Shërbimeve Publike</t>
  </si>
  <si>
    <t>Drejtoria e Inspeksionit</t>
  </si>
  <si>
    <t>Drejtoria e Agrikulturës</t>
  </si>
  <si>
    <t>Kadastra</t>
  </si>
  <si>
    <t>Drejtoria e Zhvillimit Ekonomik</t>
  </si>
  <si>
    <t>Dënimet në trafik-direkt nga MF-i</t>
  </si>
  <si>
    <t>Te hyrat nga Gjykata</t>
  </si>
  <si>
    <t>TOTALI I ADMINISTRATES KOMUNALE</t>
  </si>
  <si>
    <t>ARSIMI</t>
  </si>
  <si>
    <t>SHENDETËSIA</t>
  </si>
  <si>
    <t>SUB TOTALI I + II + III</t>
  </si>
  <si>
    <t>I.</t>
  </si>
  <si>
    <t>II.</t>
  </si>
  <si>
    <t>III.</t>
  </si>
  <si>
    <t>IV.</t>
  </si>
  <si>
    <t>Lejet e ndërtimit - (Taksa administrative dhe 
Tarifa rregullative për rritjen e densitetit)</t>
  </si>
  <si>
    <t>Kompensimi për shfrytëzimin e hapësirës publike:
 (Kompensimi për objektet montuese- de montuese, për panot  reklamuese  dhe  për  hapësirat publike)</t>
  </si>
  <si>
    <t>Të hyrat nga parkingjet</t>
  </si>
  <si>
    <t>Taksa për leje vozitje - autobusëve</t>
  </si>
  <si>
    <t>Të hyrat nga tregjet</t>
  </si>
  <si>
    <t>Sekuestrimi i automjeteve</t>
  </si>
  <si>
    <t>Shitja e drunjtëve te konfiskuar</t>
  </si>
  <si>
    <t>Shndërrimi I tokës bujqësore ne jo - bujqësore</t>
  </si>
  <si>
    <t>Të hyrat nga shërbimet kadastrale</t>
  </si>
  <si>
    <t>Të hyrat nga Ekspertiza</t>
  </si>
  <si>
    <t>Certifikatat e kurorëzimit</t>
  </si>
  <si>
    <t>Certifikatat e tjera</t>
  </si>
  <si>
    <t>Taksa të verifikimit të dokumenteve të ndryshme</t>
  </si>
  <si>
    <t>Administrata e përgjithshme</t>
  </si>
  <si>
    <t>Drejtoria për Buxhet dhe Financa</t>
  </si>
  <si>
    <t>Taksat komunale: Pëlqimet e ndryshme, ndarjet 
fizike,  ekstraktet nga  planet,  lejet  dhe  pëlqimet  për objektet  e  infrastrukturës  dhe  taksa nga leja mjedisore)</t>
  </si>
  <si>
    <t>Qiraja për lokalet e komunës</t>
  </si>
  <si>
    <t>Taksa për regjistrimin e automjeteve</t>
  </si>
  <si>
    <t>DREJTORIA PËR KULTURË, RINI DHE SPORT</t>
  </si>
  <si>
    <t>Të hyrat nga kultura, rinia dhe sportet</t>
  </si>
  <si>
    <t>BURIMI I TË ARDHURAVE</t>
  </si>
  <si>
    <t>SUB TOTALI I + II + III+IV+V</t>
  </si>
  <si>
    <t>Shitja e makinave</t>
  </si>
  <si>
    <t>Tatimi në pronë</t>
  </si>
  <si>
    <t>Taksat Komunale</t>
  </si>
  <si>
    <t>Licencat dhe Lejet</t>
  </si>
  <si>
    <t>Leje për plotësimin e kushteve sanitare teknike</t>
  </si>
  <si>
    <t>Leje - Taksa mbi firmën e biznesit</t>
  </si>
  <si>
    <t>Leje - Taksa për zgjatjen e orarit te punës</t>
  </si>
  <si>
    <t>Certifikatat dhe Dokumentet Zyrtare</t>
  </si>
  <si>
    <t>Taksat e paisjeve motorike</t>
  </si>
  <si>
    <t>Lejet për ndërtesa</t>
  </si>
  <si>
    <t>Taksat tjera Komunale</t>
  </si>
  <si>
    <t>Ngarkesat Komunale</t>
  </si>
  <si>
    <t>Ngarkesat rregullatore</t>
  </si>
  <si>
    <t>Të hyrat nga qiraja</t>
  </si>
  <si>
    <t>Ngarkesat tjera komunale</t>
  </si>
  <si>
    <t>Bashkë pagesat për Arsim</t>
  </si>
  <si>
    <t>Bashkë pagesat për Shëndetësi</t>
  </si>
  <si>
    <t>Të hyrat tjera</t>
  </si>
  <si>
    <t>TOTAL THV</t>
  </si>
  <si>
    <t xml:space="preserve">Të Hyrat Vetanake </t>
  </si>
  <si>
    <t>Certifikatat e vdekjes</t>
  </si>
  <si>
    <t>Certifikatat e lindjes</t>
  </si>
  <si>
    <t>Qiraja: (Qiraja për shfrytëzimin e banesave nga programi i banimit social)</t>
  </si>
  <si>
    <t>Participimet  e  qytetarëve  dhe  të hyrat tjera etj.</t>
  </si>
  <si>
    <t xml:space="preserve">Tabela 4.3. Plani Aftamesëm i të hyrave totale komunale  </t>
  </si>
  <si>
    <t>Taksa administrative te ndryshme</t>
  </si>
  <si>
    <t>Të hyrat nga Pyjet</t>
  </si>
  <si>
    <t xml:space="preserve">Inspektimi veterinar brenda vendit </t>
  </si>
  <si>
    <t>Gjobat nga inspektoriati</t>
  </si>
  <si>
    <t>Taksa administrative pijeve alkoolike</t>
  </si>
  <si>
    <t>Tatimi mbi pronën dhe tokë</t>
  </si>
  <si>
    <t>2026 Planifikim</t>
  </si>
  <si>
    <t>te hyrat nga kompenzimi I demve te aseteve rrugore</t>
  </si>
  <si>
    <r>
      <t xml:space="preserve">                                      </t>
    </r>
    <r>
      <rPr>
        <b/>
        <sz val="14"/>
        <color theme="1"/>
        <rFont val="Calibri"/>
        <family val="2"/>
      </rPr>
      <t>KOMUNA E GJAKOVËS</t>
    </r>
  </si>
  <si>
    <t xml:space="preserve">2027
Planifikimi </t>
  </si>
  <si>
    <t>2028
Planifikim</t>
  </si>
  <si>
    <t>Taksat komunale nga trajtimi i ndërtimeve pa Leje – legalizimi i objekteve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</si>
</sst>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Calibri"/>
      <family val="2"/>
    </font>
    <font>
      <sz val="12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theme="5" tint="-0.24994659260841701"/>
      </top>
      <bottom style="thin">
        <color indexed="64"/>
      </bottom>
      <diagonal/>
    </border>
    <border>
      <left style="thin">
        <color indexed="64"/>
      </left>
      <right style="double">
        <color theme="5" tint="-0.24994659260841701"/>
      </right>
      <top style="double">
        <color theme="5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0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1" xfId="0" applyFill="1" applyBorder="1"/>
    <xf numFmtId="43" fontId="0" fillId="0" borderId="0" xfId="0" applyNumberFormat="1"/>
    <xf numFmtId="43" fontId="0" fillId="0" borderId="0" xfId="1" applyFont="1"/>
    <xf numFmtId="0" fontId="5" fillId="0" borderId="0" xfId="0" applyFont="1"/>
    <xf numFmtId="43" fontId="2" fillId="0" borderId="0" xfId="1" applyFont="1"/>
    <xf numFmtId="43" fontId="2" fillId="0" borderId="1" xfId="1" applyFont="1" applyBorder="1" applyAlignment="1">
      <alignment horizontal="right"/>
    </xf>
    <xf numFmtId="0" fontId="6" fillId="0" borderId="0" xfId="0" applyFont="1" applyFill="1"/>
    <xf numFmtId="43" fontId="7" fillId="0" borderId="0" xfId="1" applyFont="1"/>
    <xf numFmtId="0" fontId="0" fillId="0" borderId="0" xfId="0" applyFill="1"/>
    <xf numFmtId="43" fontId="0" fillId="0" borderId="0" xfId="1" applyFont="1" applyFill="1"/>
    <xf numFmtId="43" fontId="0" fillId="0" borderId="0" xfId="0" applyNumberFormat="1" applyFill="1"/>
    <xf numFmtId="43" fontId="2" fillId="12" borderId="1" xfId="1" applyFont="1" applyFill="1" applyBorder="1" applyAlignment="1">
      <alignment horizontal="right"/>
    </xf>
    <xf numFmtId="43" fontId="0" fillId="0" borderId="1" xfId="1" applyFont="1" applyBorder="1"/>
    <xf numFmtId="0" fontId="1" fillId="0" borderId="1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43" fontId="0" fillId="0" borderId="0" xfId="0" applyNumberFormat="1" applyFill="1" applyBorder="1"/>
    <xf numFmtId="43" fontId="0" fillId="0" borderId="0" xfId="1" applyFont="1" applyFill="1" applyBorder="1"/>
    <xf numFmtId="43" fontId="2" fillId="0" borderId="0" xfId="1" applyFont="1" applyFill="1" applyBorder="1" applyAlignment="1">
      <alignment horizontal="right"/>
    </xf>
    <xf numFmtId="0" fontId="1" fillId="13" borderId="1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3" fillId="13" borderId="1" xfId="0" applyFont="1" applyFill="1" applyBorder="1"/>
    <xf numFmtId="43" fontId="3" fillId="13" borderId="1" xfId="1" applyFont="1" applyFill="1" applyBorder="1" applyAlignment="1">
      <alignment horizontal="right"/>
    </xf>
    <xf numFmtId="0" fontId="0" fillId="0" borderId="0" xfId="0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43" fontId="3" fillId="0" borderId="3" xfId="1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43" fontId="0" fillId="0" borderId="0" xfId="1" applyNumberFormat="1" applyFont="1"/>
    <xf numFmtId="0" fontId="6" fillId="0" borderId="0" xfId="0" applyFont="1"/>
    <xf numFmtId="43" fontId="6" fillId="0" borderId="0" xfId="1" applyFont="1" applyAlignment="1">
      <alignment horizontal="right"/>
    </xf>
    <xf numFmtId="43" fontId="12" fillId="0" borderId="0" xfId="1" applyFont="1" applyFill="1" applyAlignment="1">
      <alignment horizontal="right"/>
    </xf>
    <xf numFmtId="43" fontId="12" fillId="0" borderId="0" xfId="1" applyFont="1" applyBorder="1" applyAlignment="1">
      <alignment horizontal="center"/>
    </xf>
    <xf numFmtId="0" fontId="0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13" borderId="8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Fill="1" applyBorder="1"/>
    <xf numFmtId="0" fontId="0" fillId="0" borderId="8" xfId="0" applyBorder="1"/>
    <xf numFmtId="0" fontId="0" fillId="0" borderId="8" xfId="0" applyFont="1" applyBorder="1" applyAlignment="1">
      <alignment horizontal="center" vertical="center"/>
    </xf>
    <xf numFmtId="0" fontId="0" fillId="13" borderId="10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Border="1"/>
    <xf numFmtId="43" fontId="2" fillId="0" borderId="0" xfId="1" applyFont="1" applyAlignment="1">
      <alignment horizontal="right"/>
    </xf>
    <xf numFmtId="43" fontId="3" fillId="0" borderId="6" xfId="1" applyFont="1" applyBorder="1" applyAlignment="1">
      <alignment horizontal="center" vertical="center" wrapText="1"/>
    </xf>
    <xf numFmtId="43" fontId="3" fillId="0" borderId="7" xfId="1" applyFont="1" applyBorder="1" applyAlignment="1">
      <alignment horizontal="center" vertical="center" wrapText="1"/>
    </xf>
    <xf numFmtId="43" fontId="3" fillId="13" borderId="1" xfId="1" applyFont="1" applyFill="1" applyBorder="1" applyAlignment="1">
      <alignment horizontal="right" vertical="center"/>
    </xf>
    <xf numFmtId="43" fontId="3" fillId="13" borderId="9" xfId="1" applyFont="1" applyFill="1" applyBorder="1" applyAlignment="1">
      <alignment horizontal="right" vertical="center"/>
    </xf>
    <xf numFmtId="43" fontId="0" fillId="0" borderId="1" xfId="1" applyFont="1" applyBorder="1" applyAlignment="1">
      <alignment horizontal="right"/>
    </xf>
    <xf numFmtId="43" fontId="2" fillId="12" borderId="9" xfId="1" applyFont="1" applyFill="1" applyBorder="1" applyAlignment="1">
      <alignment horizontal="right"/>
    </xf>
    <xf numFmtId="43" fontId="8" fillId="12" borderId="1" xfId="1" applyFont="1" applyFill="1" applyBorder="1" applyAlignment="1">
      <alignment horizontal="right"/>
    </xf>
    <xf numFmtId="43" fontId="3" fillId="13" borderId="9" xfId="1" applyFont="1" applyFill="1" applyBorder="1" applyAlignment="1">
      <alignment horizontal="right"/>
    </xf>
    <xf numFmtId="43" fontId="2" fillId="0" borderId="9" xfId="1" applyFont="1" applyBorder="1" applyAlignment="1">
      <alignment horizontal="right"/>
    </xf>
    <xf numFmtId="43" fontId="7" fillId="12" borderId="1" xfId="1" applyFont="1" applyFill="1" applyBorder="1" applyAlignment="1">
      <alignment horizontal="right"/>
    </xf>
    <xf numFmtId="43" fontId="2" fillId="0" borderId="1" xfId="1" applyFont="1" applyFill="1" applyBorder="1" applyAlignment="1">
      <alignment horizontal="right"/>
    </xf>
    <xf numFmtId="43" fontId="7" fillId="12" borderId="9" xfId="1" applyFont="1" applyFill="1" applyBorder="1" applyAlignment="1">
      <alignment horizontal="right"/>
    </xf>
    <xf numFmtId="43" fontId="9" fillId="12" borderId="1" xfId="1" applyFont="1" applyFill="1" applyBorder="1" applyAlignment="1">
      <alignment horizontal="right"/>
    </xf>
    <xf numFmtId="43" fontId="9" fillId="0" borderId="0" xfId="1" applyFont="1" applyBorder="1" applyAlignment="1">
      <alignment horizontal="right"/>
    </xf>
    <xf numFmtId="43" fontId="12" fillId="0" borderId="0" xfId="1" applyFont="1" applyAlignment="1">
      <alignment horizontal="right"/>
    </xf>
    <xf numFmtId="43" fontId="9" fillId="0" borderId="0" xfId="1" applyFont="1" applyAlignment="1">
      <alignment horizontal="right"/>
    </xf>
    <xf numFmtId="43" fontId="5" fillId="0" borderId="0" xfId="1" applyFont="1"/>
    <xf numFmtId="43" fontId="3" fillId="0" borderId="4" xfId="1" applyFont="1" applyBorder="1" applyAlignment="1">
      <alignment horizontal="center" vertical="center" wrapText="1"/>
    </xf>
    <xf numFmtId="43" fontId="0" fillId="2" borderId="1" xfId="1" applyFont="1" applyFill="1" applyBorder="1"/>
    <xf numFmtId="43" fontId="0" fillId="3" borderId="1" xfId="1" applyFont="1" applyFill="1" applyBorder="1"/>
    <xf numFmtId="43" fontId="0" fillId="4" borderId="1" xfId="1" applyFont="1" applyFill="1" applyBorder="1"/>
    <xf numFmtId="43" fontId="0" fillId="5" borderId="1" xfId="1" applyFont="1" applyFill="1" applyBorder="1"/>
    <xf numFmtId="43" fontId="0" fillId="6" borderId="1" xfId="1" applyFont="1" applyFill="1" applyBorder="1"/>
    <xf numFmtId="43" fontId="0" fillId="7" borderId="1" xfId="1" applyFont="1" applyFill="1" applyBorder="1"/>
    <xf numFmtId="43" fontId="0" fillId="0" borderId="1" xfId="1" applyFont="1" applyFill="1" applyBorder="1"/>
    <xf numFmtId="43" fontId="0" fillId="9" borderId="1" xfId="1" applyFont="1" applyFill="1" applyBorder="1"/>
    <xf numFmtId="43" fontId="0" fillId="8" borderId="1" xfId="1" applyFont="1" applyFill="1" applyBorder="1"/>
    <xf numFmtId="43" fontId="0" fillId="10" borderId="1" xfId="1" applyFont="1" applyFill="1" applyBorder="1"/>
    <xf numFmtId="43" fontId="2" fillId="11" borderId="1" xfId="1" applyFont="1" applyFill="1" applyBorder="1" applyAlignment="1">
      <alignment horizontal="right"/>
    </xf>
    <xf numFmtId="43" fontId="1" fillId="0" borderId="1" xfId="1" applyFont="1" applyBorder="1"/>
    <xf numFmtId="0" fontId="0" fillId="0" borderId="2" xfId="0" applyBorder="1" applyAlignment="1">
      <alignment horizontal="center"/>
    </xf>
    <xf numFmtId="43" fontId="2" fillId="0" borderId="13" xfId="1" applyFont="1" applyBorder="1" applyAlignment="1">
      <alignment horizontal="center"/>
    </xf>
    <xf numFmtId="43" fontId="2" fillId="0" borderId="14" xfId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9999"/>
      <color rgb="FFCCCC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719666</xdr:colOff>
      <xdr:row>0</xdr:row>
      <xdr:rowOff>137582</xdr:rowOff>
    </xdr:from>
    <xdr:to>
      <xdr:col>1</xdr:col>
      <xdr:colOff>1545167</xdr:colOff>
      <xdr:row>5</xdr:row>
      <xdr:rowOff>116416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4282" t="10965" r="18322" b="18128"/>
        <a:stretch/>
      </xdr:blipFill>
      <xdr:spPr>
        <a:xfrm>
          <a:off x="1238249" y="137582"/>
          <a:ext cx="825501" cy="10265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66"/>
  <sheetViews>
    <sheetView tabSelected="1" zoomScaleNormal="100" workbookViewId="0">
      <selection activeCell="C11" sqref="C11"/>
    </sheetView>
  </sheetViews>
  <sheetFormatPr defaultRowHeight="15.75" x14ac:dyDescent="0.25"/>
  <cols>
    <col min="1" max="1" width="7.7109375" style="5" customWidth="1"/>
    <col min="2" max="2" width="44.140625" customWidth="1"/>
    <col min="3" max="3" width="15.42578125" style="56" bestFit="1" customWidth="1"/>
    <col min="4" max="5" width="16.85546875" style="56" bestFit="1" customWidth="1"/>
    <col min="6" max="6" width="14.140625" customWidth="1"/>
    <col min="7" max="7" width="29.42578125" customWidth="1"/>
    <col min="8" max="10" width="13.28515625" style="11" bestFit="1" customWidth="1"/>
    <col min="11" max="11" width="17.28515625" bestFit="1" customWidth="1"/>
    <col min="12" max="12" width="19.7109375" customWidth="1"/>
    <col min="13" max="13" width="19.28515625" customWidth="1"/>
    <col min="16" max="16" width="10.5703125" bestFit="1" customWidth="1"/>
  </cols>
  <sheetData>
    <row r="3" spans="1:16" ht="18.75" x14ac:dyDescent="0.25">
      <c r="B3" s="37" t="s">
        <v>72</v>
      </c>
    </row>
    <row r="5" spans="1:16" x14ac:dyDescent="0.25">
      <c r="G5" s="15">
        <v>1.03</v>
      </c>
      <c r="H5" s="73"/>
      <c r="I5" s="73"/>
    </row>
    <row r="6" spans="1:16" ht="16.5" thickBot="1" x14ac:dyDescent="0.3">
      <c r="G6" s="15"/>
      <c r="H6" s="73"/>
      <c r="I6" s="73"/>
    </row>
    <row r="7" spans="1:16" ht="36.75" customHeight="1" thickBot="1" x14ac:dyDescent="0.3">
      <c r="A7" s="43" t="s">
        <v>0</v>
      </c>
      <c r="B7" s="44" t="s">
        <v>37</v>
      </c>
      <c r="C7" s="57" t="s">
        <v>70</v>
      </c>
      <c r="D7" s="57" t="s">
        <v>73</v>
      </c>
      <c r="E7" s="58" t="s">
        <v>74</v>
      </c>
      <c r="G7" s="87" t="s">
        <v>63</v>
      </c>
      <c r="H7" s="87"/>
      <c r="I7" s="87"/>
    </row>
    <row r="8" spans="1:16" ht="32.25" thickTop="1" x14ac:dyDescent="0.25">
      <c r="A8" s="45">
        <v>1</v>
      </c>
      <c r="B8" s="28" t="s">
        <v>30</v>
      </c>
      <c r="C8" s="59">
        <f>C9+C10+C11+C12+C13</f>
        <v>130000</v>
      </c>
      <c r="D8" s="59">
        <f t="shared" ref="D8:E8" si="0">D9+D10+D11+D12+D13</f>
        <v>139415</v>
      </c>
      <c r="E8" s="60">
        <f t="shared" si="0"/>
        <v>144953</v>
      </c>
      <c r="G8" s="2" t="s">
        <v>58</v>
      </c>
      <c r="H8" s="36" t="s">
        <v>70</v>
      </c>
      <c r="I8" s="36" t="s">
        <v>73</v>
      </c>
      <c r="J8" s="74" t="s">
        <v>74</v>
      </c>
    </row>
    <row r="9" spans="1:16" x14ac:dyDescent="0.25">
      <c r="A9" s="46">
        <v>50013</v>
      </c>
      <c r="B9" s="1" t="s">
        <v>60</v>
      </c>
      <c r="C9" s="61">
        <v>80000</v>
      </c>
      <c r="D9" s="20">
        <v>85000</v>
      </c>
      <c r="E9" s="62">
        <v>87000</v>
      </c>
      <c r="G9" s="1" t="s">
        <v>40</v>
      </c>
      <c r="H9" s="75">
        <f>C22</f>
        <v>3184054</v>
      </c>
      <c r="I9" s="75">
        <f>D22</f>
        <v>3503598</v>
      </c>
      <c r="J9" s="75">
        <f>E22</f>
        <v>3534730</v>
      </c>
      <c r="K9" s="38"/>
      <c r="L9" s="38"/>
      <c r="M9" s="38"/>
    </row>
    <row r="10" spans="1:16" x14ac:dyDescent="0.25">
      <c r="A10" s="46">
        <v>50014</v>
      </c>
      <c r="B10" s="1" t="s">
        <v>27</v>
      </c>
      <c r="C10" s="61">
        <v>16000</v>
      </c>
      <c r="D10" s="20">
        <v>17500</v>
      </c>
      <c r="E10" s="62">
        <v>18600</v>
      </c>
      <c r="G10" s="1" t="s">
        <v>41</v>
      </c>
      <c r="H10" s="76">
        <f>C42+C45</f>
        <v>92000</v>
      </c>
      <c r="I10" s="76">
        <f>D42+D45</f>
        <v>105000</v>
      </c>
      <c r="J10" s="76">
        <f>E42+E45</f>
        <v>118000</v>
      </c>
      <c r="L10" s="38"/>
    </row>
    <row r="11" spans="1:16" x14ac:dyDescent="0.25">
      <c r="A11" s="46">
        <v>50015</v>
      </c>
      <c r="B11" s="1" t="s">
        <v>59</v>
      </c>
      <c r="C11" s="61">
        <v>4800</v>
      </c>
      <c r="D11" s="20">
        <v>5063</v>
      </c>
      <c r="E11" s="62">
        <v>6000</v>
      </c>
      <c r="G11" s="1" t="s">
        <v>42</v>
      </c>
      <c r="H11" s="77">
        <f>C17+C27+C35+C36</f>
        <v>343200</v>
      </c>
      <c r="I11" s="77">
        <f>D17+D27+D35+D36</f>
        <v>359600</v>
      </c>
      <c r="J11" s="77">
        <f>E17+E27+E35+E36</f>
        <v>372043</v>
      </c>
    </row>
    <row r="12" spans="1:16" x14ac:dyDescent="0.25">
      <c r="A12" s="46">
        <v>50016</v>
      </c>
      <c r="B12" s="1" t="s">
        <v>28</v>
      </c>
      <c r="C12" s="61">
        <v>4127</v>
      </c>
      <c r="D12" s="20">
        <v>4352</v>
      </c>
      <c r="E12" s="62">
        <v>4353</v>
      </c>
      <c r="G12" s="1" t="s">
        <v>46</v>
      </c>
      <c r="H12" s="78">
        <f>C9+C10+C11+C12+C13</f>
        <v>130000</v>
      </c>
      <c r="I12" s="78">
        <f>D9+D10+D11+D12+D13</f>
        <v>139415</v>
      </c>
      <c r="J12" s="78">
        <f>E9+E10+E11+E12+E13</f>
        <v>144953</v>
      </c>
    </row>
    <row r="13" spans="1:16" x14ac:dyDescent="0.25">
      <c r="A13" s="46">
        <v>50017</v>
      </c>
      <c r="B13" s="1" t="s">
        <v>29</v>
      </c>
      <c r="C13" s="61">
        <v>25073</v>
      </c>
      <c r="D13" s="20">
        <v>27500</v>
      </c>
      <c r="E13" s="62">
        <v>29000</v>
      </c>
      <c r="G13" s="1" t="s">
        <v>47</v>
      </c>
      <c r="H13" s="79">
        <f>C23</f>
        <v>210000</v>
      </c>
      <c r="I13" s="79">
        <f>D23</f>
        <v>210000</v>
      </c>
      <c r="J13" s="79">
        <f>E23</f>
        <v>210000</v>
      </c>
    </row>
    <row r="14" spans="1:16" x14ac:dyDescent="0.25">
      <c r="A14" s="46"/>
      <c r="B14" s="1" t="s">
        <v>64</v>
      </c>
      <c r="C14" s="63">
        <v>0</v>
      </c>
      <c r="D14" s="20">
        <v>0</v>
      </c>
      <c r="E14" s="62">
        <v>0</v>
      </c>
      <c r="G14" s="1"/>
      <c r="H14" s="79"/>
      <c r="I14" s="79"/>
      <c r="J14" s="79"/>
    </row>
    <row r="15" spans="1:16" x14ac:dyDescent="0.25">
      <c r="A15" s="45">
        <v>2</v>
      </c>
      <c r="B15" s="29" t="s">
        <v>3</v>
      </c>
      <c r="C15" s="32">
        <f t="shared" ref="C15" si="1">SUM(C16:C19)</f>
        <v>103200</v>
      </c>
      <c r="D15" s="32">
        <f t="shared" ref="D15:E15" si="2">SUM(D16:D19)</f>
        <v>111000</v>
      </c>
      <c r="E15" s="64">
        <f t="shared" si="2"/>
        <v>114000</v>
      </c>
      <c r="G15" s="1" t="s">
        <v>48</v>
      </c>
      <c r="H15" s="80">
        <f>C41</f>
        <v>1623783</v>
      </c>
      <c r="I15" s="80">
        <f>D41</f>
        <v>1700879</v>
      </c>
      <c r="J15" s="80">
        <f>E41</f>
        <v>1640000</v>
      </c>
      <c r="P15" s="10"/>
    </row>
    <row r="16" spans="1:16" ht="17.25" customHeight="1" x14ac:dyDescent="0.25">
      <c r="A16" s="47">
        <v>50505</v>
      </c>
      <c r="B16" s="9" t="s">
        <v>66</v>
      </c>
      <c r="C16" s="14">
        <v>0</v>
      </c>
      <c r="D16" s="14">
        <v>0</v>
      </c>
      <c r="E16" s="65">
        <v>0</v>
      </c>
      <c r="G16" s="1" t="s">
        <v>49</v>
      </c>
      <c r="H16" s="81"/>
      <c r="I16" s="81"/>
      <c r="J16" s="81"/>
      <c r="P16" s="10"/>
    </row>
    <row r="17" spans="1:16" x14ac:dyDescent="0.25">
      <c r="A17" s="48">
        <v>50507</v>
      </c>
      <c r="B17" s="1" t="s">
        <v>43</v>
      </c>
      <c r="C17" s="66">
        <v>61200</v>
      </c>
      <c r="D17" s="14">
        <v>66000</v>
      </c>
      <c r="E17" s="65">
        <v>67000</v>
      </c>
      <c r="G17" s="1" t="s">
        <v>50</v>
      </c>
      <c r="H17" s="82">
        <f>C16+C19+C18</f>
        <v>42000</v>
      </c>
      <c r="I17" s="82">
        <f>D16+D19+D18</f>
        <v>45000</v>
      </c>
      <c r="J17" s="82">
        <f>E16+E19+E18</f>
        <v>47000</v>
      </c>
      <c r="P17" s="10"/>
    </row>
    <row r="18" spans="1:16" x14ac:dyDescent="0.25">
      <c r="A18" s="48">
        <v>50104</v>
      </c>
      <c r="B18" s="1" t="s">
        <v>67</v>
      </c>
      <c r="C18" s="66">
        <v>42000</v>
      </c>
      <c r="D18" s="14">
        <v>45000</v>
      </c>
      <c r="E18" s="65">
        <v>47000</v>
      </c>
      <c r="G18" s="1"/>
      <c r="H18" s="82"/>
      <c r="I18" s="82"/>
      <c r="J18" s="82"/>
      <c r="P18" s="10"/>
    </row>
    <row r="19" spans="1:16" x14ac:dyDescent="0.25">
      <c r="A19" s="48">
        <v>50019</v>
      </c>
      <c r="B19" s="1" t="s">
        <v>68</v>
      </c>
      <c r="C19" s="67">
        <v>0</v>
      </c>
      <c r="D19" s="14">
        <v>0</v>
      </c>
      <c r="E19" s="65">
        <v>0</v>
      </c>
      <c r="G19" s="1" t="s">
        <v>51</v>
      </c>
      <c r="H19" s="83">
        <f>C48+C25+C49</f>
        <v>0</v>
      </c>
      <c r="I19" s="83">
        <f>D48+D25+D49</f>
        <v>0</v>
      </c>
      <c r="J19" s="83">
        <f>E48+E25+E49</f>
        <v>0</v>
      </c>
      <c r="P19" s="10"/>
    </row>
    <row r="20" spans="1:16" x14ac:dyDescent="0.25">
      <c r="A20" s="45">
        <v>3</v>
      </c>
      <c r="B20" s="29" t="s">
        <v>31</v>
      </c>
      <c r="C20" s="32">
        <f t="shared" ref="C20:E20" si="3">SUM(C21:C23)</f>
        <v>3494054</v>
      </c>
      <c r="D20" s="32">
        <f t="shared" si="3"/>
        <v>3813598</v>
      </c>
      <c r="E20" s="64">
        <f t="shared" si="3"/>
        <v>3844730</v>
      </c>
      <c r="G20" s="1" t="s">
        <v>52</v>
      </c>
      <c r="H20" s="84">
        <f>C21+C26+C28+C44</f>
        <v>248000</v>
      </c>
      <c r="I20" s="84">
        <f>D21+D26+D28+D44</f>
        <v>258500</v>
      </c>
      <c r="J20" s="84">
        <f>E21+E26+E28+E44</f>
        <v>269800</v>
      </c>
      <c r="P20" s="10"/>
    </row>
    <row r="21" spans="1:16" x14ac:dyDescent="0.25">
      <c r="A21" s="49">
        <v>50408</v>
      </c>
      <c r="B21" s="9" t="s">
        <v>33</v>
      </c>
      <c r="C21" s="66">
        <v>100000</v>
      </c>
      <c r="D21" s="66">
        <v>100000</v>
      </c>
      <c r="E21" s="68">
        <v>100000</v>
      </c>
      <c r="F21" s="10"/>
      <c r="G21" s="1" t="s">
        <v>54</v>
      </c>
      <c r="H21" s="21">
        <f t="shared" ref="H21:J22" si="4">C52</f>
        <v>422686</v>
      </c>
      <c r="I21" s="21">
        <f t="shared" si="4"/>
        <v>445790</v>
      </c>
      <c r="J21" s="21">
        <f t="shared" si="4"/>
        <v>445790</v>
      </c>
    </row>
    <row r="22" spans="1:16" x14ac:dyDescent="0.25">
      <c r="A22" s="50">
        <v>40110</v>
      </c>
      <c r="B22" s="1" t="s">
        <v>69</v>
      </c>
      <c r="C22" s="66">
        <v>3184054</v>
      </c>
      <c r="D22" s="66">
        <v>3503598</v>
      </c>
      <c r="E22" s="68">
        <v>3534730</v>
      </c>
      <c r="G22" s="1" t="s">
        <v>55</v>
      </c>
      <c r="H22" s="21">
        <f t="shared" si="4"/>
        <v>123613</v>
      </c>
      <c r="I22" s="21">
        <f t="shared" si="4"/>
        <v>130370</v>
      </c>
      <c r="J22" s="21">
        <f t="shared" si="4"/>
        <v>130370</v>
      </c>
    </row>
    <row r="23" spans="1:16" x14ac:dyDescent="0.25">
      <c r="A23" s="50">
        <v>50001</v>
      </c>
      <c r="B23" s="1" t="s">
        <v>34</v>
      </c>
      <c r="C23" s="66">
        <v>210000</v>
      </c>
      <c r="D23" s="66">
        <v>210000</v>
      </c>
      <c r="E23" s="68">
        <v>210000</v>
      </c>
      <c r="G23" s="1" t="s">
        <v>53</v>
      </c>
      <c r="H23" s="21"/>
      <c r="I23" s="21"/>
      <c r="J23" s="21"/>
    </row>
    <row r="24" spans="1:16" x14ac:dyDescent="0.25">
      <c r="A24" s="45">
        <v>4</v>
      </c>
      <c r="B24" s="28" t="s">
        <v>2</v>
      </c>
      <c r="C24" s="32">
        <f>SUM(C25:C30)</f>
        <v>145600</v>
      </c>
      <c r="D24" s="32">
        <f t="shared" ref="D24:E24" si="5">SUM(D25:D30)</f>
        <v>155700</v>
      </c>
      <c r="E24" s="64">
        <f t="shared" si="5"/>
        <v>167100</v>
      </c>
      <c r="G24" s="1" t="s">
        <v>56</v>
      </c>
      <c r="H24" s="85">
        <f>C30+C29+C32+C33+C38+C39+C43+C47</f>
        <v>400787</v>
      </c>
      <c r="I24" s="85">
        <f>D30+D29+D32+D33+D38+D39+D43+D47</f>
        <v>423318</v>
      </c>
      <c r="J24" s="85">
        <f>E30+E29+E32+E33+E38+E39+E43+E47</f>
        <v>439917</v>
      </c>
    </row>
    <row r="25" spans="1:16" x14ac:dyDescent="0.25">
      <c r="A25" s="51">
        <v>50103</v>
      </c>
      <c r="B25" s="1" t="s">
        <v>22</v>
      </c>
      <c r="C25" s="20">
        <v>0</v>
      </c>
      <c r="D25" s="20">
        <v>0</v>
      </c>
      <c r="E25" s="62">
        <v>0</v>
      </c>
      <c r="G25" s="3" t="s">
        <v>57</v>
      </c>
      <c r="H25" s="86">
        <f>SUM(H9:H24)</f>
        <v>6820123</v>
      </c>
      <c r="I25" s="86">
        <f>SUM(I9:I24)</f>
        <v>7321470</v>
      </c>
      <c r="J25" s="86">
        <f>SUM(J9:J24)</f>
        <v>7352603</v>
      </c>
    </row>
    <row r="26" spans="1:16" x14ac:dyDescent="0.25">
      <c r="A26" s="51">
        <v>50008</v>
      </c>
      <c r="B26" s="1" t="s">
        <v>19</v>
      </c>
      <c r="C26" s="20">
        <v>90000</v>
      </c>
      <c r="D26" s="20">
        <v>95000</v>
      </c>
      <c r="E26" s="62">
        <v>102000</v>
      </c>
    </row>
    <row r="27" spans="1:16" x14ac:dyDescent="0.25">
      <c r="A27" s="51">
        <v>50005</v>
      </c>
      <c r="B27" s="1" t="s">
        <v>20</v>
      </c>
      <c r="C27" s="20">
        <v>22500</v>
      </c>
      <c r="D27" s="20">
        <v>24000</v>
      </c>
      <c r="E27" s="62">
        <v>26000</v>
      </c>
      <c r="G27" s="26"/>
      <c r="H27" s="25"/>
    </row>
    <row r="28" spans="1:16" x14ac:dyDescent="0.25">
      <c r="A28" s="51">
        <v>50406</v>
      </c>
      <c r="B28" s="4" t="s">
        <v>21</v>
      </c>
      <c r="C28" s="20">
        <v>23000</v>
      </c>
      <c r="D28" s="20">
        <v>25500</v>
      </c>
      <c r="E28" s="62">
        <v>26800</v>
      </c>
      <c r="G28" s="24"/>
      <c r="H28" s="25"/>
    </row>
    <row r="29" spans="1:16" x14ac:dyDescent="0.25">
      <c r="A29" s="51">
        <v>50401</v>
      </c>
      <c r="B29" s="4" t="s">
        <v>39</v>
      </c>
      <c r="C29" s="20">
        <v>0</v>
      </c>
      <c r="D29" s="20">
        <v>0</v>
      </c>
      <c r="E29" s="62">
        <v>0</v>
      </c>
      <c r="G29" s="24"/>
      <c r="H29" s="25"/>
      <c r="I29" s="18"/>
    </row>
    <row r="30" spans="1:16" x14ac:dyDescent="0.25">
      <c r="A30" s="51">
        <v>50109</v>
      </c>
      <c r="B30" s="4" t="s">
        <v>71</v>
      </c>
      <c r="C30" s="20">
        <v>10100</v>
      </c>
      <c r="D30" s="20">
        <v>11200</v>
      </c>
      <c r="E30" s="62">
        <v>12300</v>
      </c>
      <c r="G30" s="24"/>
      <c r="H30" s="25"/>
      <c r="I30" s="18"/>
    </row>
    <row r="31" spans="1:16" x14ac:dyDescent="0.25">
      <c r="A31" s="45">
        <v>5</v>
      </c>
      <c r="B31" s="28" t="s">
        <v>4</v>
      </c>
      <c r="C31" s="32">
        <f t="shared" ref="C31:E31" si="6">C32+C33</f>
        <v>68000</v>
      </c>
      <c r="D31" s="32">
        <f t="shared" ref="D31" si="7">D32+D33</f>
        <v>71000</v>
      </c>
      <c r="E31" s="64">
        <f t="shared" si="6"/>
        <v>72500</v>
      </c>
      <c r="F31" s="16"/>
      <c r="G31" s="16"/>
      <c r="H31" s="25"/>
      <c r="I31" s="18"/>
    </row>
    <row r="32" spans="1:16" x14ac:dyDescent="0.25">
      <c r="A32" s="51">
        <v>50012</v>
      </c>
      <c r="B32" s="1" t="s">
        <v>24</v>
      </c>
      <c r="C32" s="66">
        <v>68000</v>
      </c>
      <c r="D32" s="66">
        <v>71000</v>
      </c>
      <c r="E32" s="68">
        <v>72500</v>
      </c>
      <c r="G32" s="25"/>
      <c r="H32" s="25"/>
      <c r="I32" s="18"/>
    </row>
    <row r="33" spans="1:9" x14ac:dyDescent="0.25">
      <c r="A33" s="51"/>
      <c r="B33" s="1" t="s">
        <v>23</v>
      </c>
      <c r="C33" s="66">
        <v>0</v>
      </c>
      <c r="D33" s="66">
        <v>0</v>
      </c>
      <c r="E33" s="68">
        <v>0</v>
      </c>
      <c r="G33" s="17"/>
      <c r="H33" s="18"/>
      <c r="I33" s="18"/>
    </row>
    <row r="34" spans="1:9" x14ac:dyDescent="0.25">
      <c r="A34" s="45">
        <v>6</v>
      </c>
      <c r="B34" s="28" t="s">
        <v>6</v>
      </c>
      <c r="C34" s="32">
        <f t="shared" ref="C34:E34" si="8">SUM(C35:C36)</f>
        <v>259500</v>
      </c>
      <c r="D34" s="32">
        <f t="shared" ref="D34" si="9">SUM(D35:D36)</f>
        <v>269600</v>
      </c>
      <c r="E34" s="64">
        <f t="shared" si="8"/>
        <v>279043</v>
      </c>
      <c r="G34" s="18"/>
      <c r="H34" s="18"/>
      <c r="I34" s="18"/>
    </row>
    <row r="35" spans="1:9" x14ac:dyDescent="0.25">
      <c r="A35" s="51">
        <v>50029</v>
      </c>
      <c r="B35" s="8" t="s">
        <v>44</v>
      </c>
      <c r="C35" s="20">
        <v>250000</v>
      </c>
      <c r="D35" s="20">
        <v>260000</v>
      </c>
      <c r="E35" s="62">
        <f>285000-15835</f>
        <v>269165</v>
      </c>
      <c r="F35" s="13"/>
      <c r="G35" s="13"/>
      <c r="H35" s="18"/>
      <c r="I35" s="18"/>
    </row>
    <row r="36" spans="1:9" x14ac:dyDescent="0.25">
      <c r="A36" s="51">
        <v>50019</v>
      </c>
      <c r="B36" s="4" t="s">
        <v>45</v>
      </c>
      <c r="C36" s="20">
        <v>9500</v>
      </c>
      <c r="D36" s="20">
        <v>9600</v>
      </c>
      <c r="E36" s="62">
        <f>9420+458</f>
        <v>9878</v>
      </c>
      <c r="G36" s="19"/>
      <c r="H36" s="18"/>
      <c r="I36" s="18"/>
    </row>
    <row r="37" spans="1:9" x14ac:dyDescent="0.25">
      <c r="A37" s="45">
        <v>7</v>
      </c>
      <c r="B37" s="29" t="s">
        <v>5</v>
      </c>
      <c r="C37" s="32">
        <f t="shared" ref="C37:E37" si="10">SUM(C38:C39)</f>
        <v>250734</v>
      </c>
      <c r="D37" s="32">
        <f t="shared" si="10"/>
        <v>262800</v>
      </c>
      <c r="E37" s="64">
        <f t="shared" si="10"/>
        <v>272800</v>
      </c>
      <c r="G37" s="19"/>
      <c r="H37" s="18"/>
      <c r="I37" s="18"/>
    </row>
    <row r="38" spans="1:9" x14ac:dyDescent="0.25">
      <c r="A38" s="51">
        <v>50504</v>
      </c>
      <c r="B38" s="4" t="s">
        <v>25</v>
      </c>
      <c r="C38" s="66">
        <v>250734</v>
      </c>
      <c r="D38" s="66">
        <v>262800</v>
      </c>
      <c r="E38" s="68">
        <v>272800</v>
      </c>
      <c r="G38" s="19"/>
      <c r="H38" s="18"/>
      <c r="I38" s="18"/>
    </row>
    <row r="39" spans="1:9" x14ac:dyDescent="0.25">
      <c r="A39" s="51">
        <v>50503</v>
      </c>
      <c r="B39" s="1" t="s">
        <v>26</v>
      </c>
      <c r="C39" s="69">
        <v>0</v>
      </c>
      <c r="D39" s="66">
        <v>0</v>
      </c>
      <c r="E39" s="68">
        <v>0</v>
      </c>
      <c r="G39" s="19"/>
      <c r="H39" s="18"/>
      <c r="I39" s="18"/>
    </row>
    <row r="40" spans="1:9" x14ac:dyDescent="0.25">
      <c r="A40" s="45">
        <v>8</v>
      </c>
      <c r="B40" s="29" t="s">
        <v>1</v>
      </c>
      <c r="C40" s="32">
        <f t="shared" ref="C40:D40" si="11">SUM(C41:C45)</f>
        <v>1797783</v>
      </c>
      <c r="D40" s="32">
        <f t="shared" si="11"/>
        <v>1895879</v>
      </c>
      <c r="E40" s="64">
        <f>E41+E42+E43+E44+E45</f>
        <v>1855000</v>
      </c>
      <c r="G40" s="18"/>
      <c r="H40" s="18"/>
      <c r="I40" s="18"/>
    </row>
    <row r="41" spans="1:9" ht="30" x14ac:dyDescent="0.25">
      <c r="A41" s="51">
        <v>50009</v>
      </c>
      <c r="B41" s="33" t="s">
        <v>17</v>
      </c>
      <c r="C41" s="20">
        <f>1500000+123000+783</f>
        <v>1623783</v>
      </c>
      <c r="D41" s="20">
        <f>1650000+50000+879</f>
        <v>1700879</v>
      </c>
      <c r="E41" s="62">
        <f>1680000-40000</f>
        <v>1640000</v>
      </c>
      <c r="G41" s="19"/>
      <c r="H41" s="18"/>
      <c r="I41" s="18"/>
    </row>
    <row r="42" spans="1:9" ht="58.5" customHeight="1" x14ac:dyDescent="0.25">
      <c r="A42" s="51">
        <v>50011</v>
      </c>
      <c r="B42" s="6" t="s">
        <v>32</v>
      </c>
      <c r="C42" s="20">
        <v>42000</v>
      </c>
      <c r="D42" s="20">
        <v>45000</v>
      </c>
      <c r="E42" s="62">
        <v>48000</v>
      </c>
    </row>
    <row r="43" spans="1:9" ht="58.5" customHeight="1" x14ac:dyDescent="0.25">
      <c r="A43" s="51">
        <v>50405</v>
      </c>
      <c r="B43" s="6" t="s">
        <v>18</v>
      </c>
      <c r="C43" s="20">
        <v>47000</v>
      </c>
      <c r="D43" s="20">
        <v>52000</v>
      </c>
      <c r="E43" s="62">
        <v>56000</v>
      </c>
    </row>
    <row r="44" spans="1:9" ht="31.5" customHeight="1" x14ac:dyDescent="0.25">
      <c r="A44" s="51">
        <v>50408</v>
      </c>
      <c r="B44" s="6" t="s">
        <v>61</v>
      </c>
      <c r="C44" s="20">
        <v>35000</v>
      </c>
      <c r="D44" s="20">
        <v>38000</v>
      </c>
      <c r="E44" s="62">
        <v>41000</v>
      </c>
    </row>
    <row r="45" spans="1:9" ht="31.5" customHeight="1" x14ac:dyDescent="0.25">
      <c r="A45" s="51">
        <v>50026</v>
      </c>
      <c r="B45" s="34" t="s">
        <v>75</v>
      </c>
      <c r="C45" s="20">
        <v>50000</v>
      </c>
      <c r="D45" s="20">
        <v>60000</v>
      </c>
      <c r="E45" s="62">
        <v>70000</v>
      </c>
    </row>
    <row r="46" spans="1:9" ht="15.75" customHeight="1" x14ac:dyDescent="0.25">
      <c r="A46" s="45">
        <v>9</v>
      </c>
      <c r="B46" s="29" t="s">
        <v>35</v>
      </c>
      <c r="C46" s="32">
        <f t="shared" ref="C46:E46" si="12">C47</f>
        <v>24953</v>
      </c>
      <c r="D46" s="32">
        <f t="shared" si="12"/>
        <v>26318</v>
      </c>
      <c r="E46" s="64">
        <f t="shared" si="12"/>
        <v>26317</v>
      </c>
      <c r="F46" s="10"/>
    </row>
    <row r="47" spans="1:9" ht="15.75" customHeight="1" x14ac:dyDescent="0.25">
      <c r="A47" s="51"/>
      <c r="B47" s="35" t="s">
        <v>36</v>
      </c>
      <c r="C47" s="20">
        <v>24953</v>
      </c>
      <c r="D47" s="20">
        <v>26318</v>
      </c>
      <c r="E47" s="62">
        <v>26317</v>
      </c>
    </row>
    <row r="48" spans="1:9" ht="15.75" customHeight="1" x14ac:dyDescent="0.25">
      <c r="A48" s="51"/>
      <c r="B48" s="22" t="s">
        <v>7</v>
      </c>
      <c r="C48" s="20">
        <v>0</v>
      </c>
      <c r="D48" s="20">
        <v>0</v>
      </c>
      <c r="E48" s="62">
        <v>0</v>
      </c>
    </row>
    <row r="49" spans="1:10" ht="15.75" customHeight="1" x14ac:dyDescent="0.25">
      <c r="A49" s="51"/>
      <c r="B49" s="22" t="s">
        <v>8</v>
      </c>
      <c r="C49" s="20">
        <v>0</v>
      </c>
      <c r="D49" s="20">
        <v>0</v>
      </c>
      <c r="E49" s="62">
        <v>0</v>
      </c>
    </row>
    <row r="50" spans="1:10" ht="15.75" customHeight="1" x14ac:dyDescent="0.25">
      <c r="A50" s="51"/>
      <c r="B50" s="22" t="s">
        <v>65</v>
      </c>
      <c r="C50" s="20">
        <v>0</v>
      </c>
      <c r="D50" s="20">
        <v>0</v>
      </c>
      <c r="E50" s="62">
        <v>0</v>
      </c>
    </row>
    <row r="51" spans="1:10" x14ac:dyDescent="0.25">
      <c r="A51" s="45" t="s">
        <v>13</v>
      </c>
      <c r="B51" s="30" t="s">
        <v>9</v>
      </c>
      <c r="C51" s="32">
        <f>C8+C15+C20+C24+C31+C34+C37+C40+C46+C48+C49</f>
        <v>6273824</v>
      </c>
      <c r="D51" s="32">
        <f>D8+D15+D20+D24+D31+D34+D37+D40+D46+D48+D49</f>
        <v>6745310</v>
      </c>
      <c r="E51" s="64">
        <f>E8+E15+E20+E24+E31+E34+E37+E40+E46+E48+E49</f>
        <v>6776443</v>
      </c>
    </row>
    <row r="52" spans="1:10" x14ac:dyDescent="0.25">
      <c r="A52" s="45" t="s">
        <v>14</v>
      </c>
      <c r="B52" s="27" t="s">
        <v>10</v>
      </c>
      <c r="C52" s="32">
        <v>422686</v>
      </c>
      <c r="D52" s="32">
        <v>445790</v>
      </c>
      <c r="E52" s="64">
        <v>445790</v>
      </c>
    </row>
    <row r="53" spans="1:10" x14ac:dyDescent="0.25">
      <c r="A53" s="45" t="s">
        <v>15</v>
      </c>
      <c r="B53" s="30" t="s">
        <v>11</v>
      </c>
      <c r="C53" s="32">
        <v>123613</v>
      </c>
      <c r="D53" s="32">
        <v>130370</v>
      </c>
      <c r="E53" s="64">
        <v>130370</v>
      </c>
    </row>
    <row r="54" spans="1:10" x14ac:dyDescent="0.25">
      <c r="A54" s="52"/>
      <c r="B54" s="31" t="s">
        <v>12</v>
      </c>
      <c r="C54" s="32">
        <f>C51+C52+C53</f>
        <v>6820123</v>
      </c>
      <c r="D54" s="32">
        <f t="shared" ref="D54" si="13">D51+D52+D53</f>
        <v>7321470</v>
      </c>
      <c r="E54" s="64">
        <f t="shared" ref="E54" si="14">E51+E52+E53</f>
        <v>7352603</v>
      </c>
    </row>
    <row r="55" spans="1:10" x14ac:dyDescent="0.25">
      <c r="A55" s="53" t="s">
        <v>16</v>
      </c>
      <c r="B55" s="1" t="s">
        <v>62</v>
      </c>
      <c r="C55" s="20"/>
      <c r="D55" s="20"/>
      <c r="E55" s="62"/>
    </row>
    <row r="56" spans="1:10" x14ac:dyDescent="0.25">
      <c r="A56" s="45"/>
      <c r="B56" s="31" t="s">
        <v>38</v>
      </c>
      <c r="C56" s="32">
        <f>C54+C55</f>
        <v>6820123</v>
      </c>
      <c r="D56" s="32">
        <f t="shared" ref="D56" si="15">D54+D55</f>
        <v>7321470</v>
      </c>
      <c r="E56" s="64">
        <f t="shared" ref="E56" si="16">E54+E55</f>
        <v>7352603</v>
      </c>
    </row>
    <row r="57" spans="1:10" ht="16.5" thickBot="1" x14ac:dyDescent="0.3">
      <c r="A57" s="54"/>
      <c r="B57" s="55"/>
      <c r="C57" s="88"/>
      <c r="D57" s="88"/>
      <c r="E57" s="89"/>
    </row>
    <row r="58" spans="1:10" x14ac:dyDescent="0.25">
      <c r="A58" s="7"/>
      <c r="B58" s="8"/>
      <c r="C58" s="70"/>
      <c r="D58" s="70"/>
      <c r="E58" s="70"/>
      <c r="F58" s="39"/>
    </row>
    <row r="59" spans="1:10" s="12" customFormat="1" x14ac:dyDescent="0.25">
      <c r="A59" s="23"/>
      <c r="B59" s="39"/>
      <c r="C59" s="41">
        <f>6820123-C20</f>
        <v>3326069</v>
      </c>
      <c r="D59" s="41">
        <f>7321470-D20</f>
        <v>3507872</v>
      </c>
      <c r="E59" s="41">
        <f>7352602-E20</f>
        <v>3507872</v>
      </c>
      <c r="F59" s="15"/>
      <c r="G59" s="15"/>
      <c r="H59" s="73"/>
      <c r="I59" s="73"/>
      <c r="J59" s="73"/>
    </row>
    <row r="60" spans="1:10" s="12" customFormat="1" x14ac:dyDescent="0.25">
      <c r="A60" s="23"/>
      <c r="B60" s="39"/>
      <c r="C60" s="41"/>
      <c r="D60" s="41"/>
      <c r="E60" s="41"/>
      <c r="F60" s="15"/>
      <c r="G60" s="39"/>
      <c r="H60" s="73"/>
      <c r="I60" s="73"/>
      <c r="J60" s="73"/>
    </row>
    <row r="61" spans="1:10" s="12" customFormat="1" x14ac:dyDescent="0.25">
      <c r="A61" s="23"/>
      <c r="B61" s="39"/>
      <c r="C61" s="40" t="e">
        <f>C59/#REF!</f>
        <v>#REF!</v>
      </c>
      <c r="D61" s="41" t="e">
        <f>D59/#REF!</f>
        <v>#REF!</v>
      </c>
      <c r="E61" s="41" t="e">
        <f>E59/#REF!</f>
        <v>#REF!</v>
      </c>
      <c r="F61" s="15"/>
      <c r="G61" s="15"/>
      <c r="H61" s="73"/>
      <c r="I61" s="73"/>
      <c r="J61" s="73"/>
    </row>
    <row r="62" spans="1:10" s="12" customFormat="1" x14ac:dyDescent="0.25">
      <c r="A62" s="23"/>
      <c r="B62" s="39"/>
      <c r="C62" s="41"/>
      <c r="D62" s="41"/>
      <c r="E62" s="41"/>
      <c r="F62" s="15"/>
      <c r="G62" s="15"/>
      <c r="H62" s="73"/>
      <c r="I62" s="73"/>
      <c r="J62" s="73"/>
    </row>
    <row r="63" spans="1:10" s="12" customFormat="1" x14ac:dyDescent="0.25">
      <c r="A63" s="23"/>
      <c r="B63" s="39"/>
      <c r="C63" s="71"/>
      <c r="D63" s="71"/>
      <c r="E63" s="71"/>
      <c r="F63" s="42"/>
      <c r="G63" s="39"/>
      <c r="H63" s="73"/>
      <c r="I63" s="73"/>
      <c r="J63" s="73"/>
    </row>
    <row r="64" spans="1:10" s="12" customFormat="1" x14ac:dyDescent="0.25">
      <c r="A64" s="23"/>
      <c r="B64" s="39"/>
      <c r="C64" s="72"/>
      <c r="D64" s="72"/>
      <c r="E64" s="72"/>
      <c r="F64" s="39"/>
      <c r="G64" s="39"/>
      <c r="H64" s="73"/>
      <c r="I64" s="73"/>
      <c r="J64" s="73"/>
    </row>
    <row r="65" spans="1:10" s="12" customFormat="1" x14ac:dyDescent="0.25">
      <c r="A65" s="23"/>
      <c r="B65" s="39"/>
      <c r="C65" s="72"/>
      <c r="D65" s="72"/>
      <c r="E65" s="72"/>
      <c r="F65" s="39"/>
      <c r="G65" s="39"/>
      <c r="H65" s="73"/>
      <c r="I65" s="73"/>
      <c r="J65" s="73"/>
    </row>
    <row r="66" spans="1:10" x14ac:dyDescent="0.25">
      <c r="C66" s="72"/>
      <c r="D66" s="72"/>
      <c r="E66" s="72"/>
    </row>
  </sheetData>
  <mergeCells count="2">
    <mergeCell ref="G7:I7"/>
    <mergeCell ref="C57:E57"/>
  </mergeCells>
  <pageMargins left="0.17" right="0.2" top="0.31" bottom="0.25" header="0.3" footer="0.3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THV 2026-2028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Gentiana Qurdina</dc:creator>
  <cp:lastModifiedBy>Gentiana Qurdina</cp:lastModifiedBy>
  <cp:lastPrinted>2024-05-23T08:06:36Z</cp:lastPrinted>
  <dcterms:created xsi:type="dcterms:W3CDTF">2017-06-07T11:14:07Z</dcterms:created>
  <dcterms:modified xsi:type="dcterms:W3CDTF">2025-06-10T12:58:59Z</dcterms:modified>
</cp:coreProperties>
</file>