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ana.qurdina\Desktop\Buxheti 2024 - 2026\"/>
    </mc:Choice>
  </mc:AlternateContent>
  <bookViews>
    <workbookView xWindow="480" yWindow="195" windowWidth="15480" windowHeight="11520"/>
  </bookViews>
  <sheets>
    <sheet name="THV 2024-2026" sheetId="4" r:id="rId1"/>
  </sheets>
  <calcPr calcId="152511"/>
</workbook>
</file>

<file path=xl/calcChain.xml><?xml version="1.0" encoding="utf-8"?>
<calcChain xmlns="http://schemas.openxmlformats.org/spreadsheetml/2006/main">
  <c r="M25" i="4" l="1"/>
  <c r="N25" i="4"/>
  <c r="L25" i="4"/>
  <c r="H25" i="4" l="1"/>
  <c r="I25" i="4"/>
  <c r="G25" i="4"/>
  <c r="H8" i="4" l="1"/>
  <c r="I8" i="4"/>
  <c r="I41" i="4" l="1"/>
  <c r="H41" i="4"/>
  <c r="G8" i="4" l="1"/>
  <c r="M9" i="4" l="1"/>
  <c r="N9" i="4"/>
  <c r="L9" i="4"/>
  <c r="H35" i="4" l="1"/>
  <c r="H21" i="4" l="1"/>
  <c r="N10" i="4" l="1"/>
  <c r="N13" i="4"/>
  <c r="N16" i="4"/>
  <c r="N20" i="4"/>
  <c r="N21" i="4"/>
  <c r="N22" i="4"/>
  <c r="N23" i="4"/>
  <c r="L18" i="4"/>
  <c r="M18" i="4"/>
  <c r="L23" i="4"/>
  <c r="M23" i="4"/>
  <c r="L22" i="4"/>
  <c r="M22" i="4"/>
  <c r="L21" i="4"/>
  <c r="M21" i="4"/>
  <c r="L20" i="4"/>
  <c r="M20" i="4"/>
  <c r="L16" i="4"/>
  <c r="M16" i="4"/>
  <c r="L13" i="4"/>
  <c r="M13" i="4"/>
  <c r="L12" i="4"/>
  <c r="M12" i="4"/>
  <c r="L11" i="4"/>
  <c r="M11" i="4"/>
  <c r="L10" i="4"/>
  <c r="M10" i="4"/>
  <c r="M26" i="4" s="1"/>
  <c r="H16" i="4" l="1"/>
  <c r="G16" i="4"/>
  <c r="F16" i="4"/>
  <c r="C34" i="4" l="1"/>
  <c r="D8" i="4" l="1"/>
  <c r="E8" i="4"/>
  <c r="F8" i="4"/>
  <c r="C8" i="4"/>
  <c r="C16" i="4"/>
  <c r="C47" i="4"/>
  <c r="D47" i="4"/>
  <c r="E47" i="4"/>
  <c r="C41" i="4"/>
  <c r="D41" i="4"/>
  <c r="E41" i="4"/>
  <c r="C38" i="4"/>
  <c r="D38" i="4"/>
  <c r="E38" i="4"/>
  <c r="C35" i="4"/>
  <c r="D35" i="4"/>
  <c r="E35" i="4"/>
  <c r="C32" i="4"/>
  <c r="D32" i="4"/>
  <c r="E32" i="4"/>
  <c r="C25" i="4"/>
  <c r="D25" i="4"/>
  <c r="E25" i="4"/>
  <c r="C21" i="4"/>
  <c r="D21" i="4"/>
  <c r="E21" i="4"/>
  <c r="D16" i="4"/>
  <c r="E16" i="4"/>
  <c r="H32" i="4"/>
  <c r="H38" i="4"/>
  <c r="H47" i="4"/>
  <c r="H52" i="4" l="1"/>
  <c r="H55" i="4" s="1"/>
  <c r="E52" i="4"/>
  <c r="E55" i="4" s="1"/>
  <c r="E57" i="4" s="1"/>
  <c r="D52" i="4"/>
  <c r="D55" i="4" s="1"/>
  <c r="D57" i="4" s="1"/>
  <c r="C52" i="4"/>
  <c r="F42" i="4"/>
  <c r="H57" i="4" l="1"/>
  <c r="C55" i="4"/>
  <c r="C57" i="4" s="1"/>
  <c r="F23" i="4"/>
  <c r="F44" i="4" l="1"/>
  <c r="F45" i="4"/>
  <c r="G21" i="4" l="1"/>
  <c r="I21" i="4"/>
  <c r="N18" i="4" l="1"/>
  <c r="F32" i="4"/>
  <c r="F38" i="4"/>
  <c r="N11" i="4" l="1"/>
  <c r="I16" i="4"/>
  <c r="N12" i="4"/>
  <c r="F35" i="4"/>
  <c r="N26" i="4" l="1"/>
  <c r="F41" i="4"/>
  <c r="F47" i="4" l="1"/>
  <c r="F21" i="4" l="1"/>
  <c r="F25" i="4" l="1"/>
  <c r="F52" i="4" l="1"/>
  <c r="F55" i="4" l="1"/>
  <c r="F57" i="4" l="1"/>
  <c r="G47" i="4" l="1"/>
  <c r="I32" i="4"/>
  <c r="I35" i="4"/>
  <c r="I47" i="4"/>
  <c r="I38" i="4" l="1"/>
  <c r="G38" i="4"/>
  <c r="G32" i="4"/>
  <c r="G35" i="4"/>
  <c r="G41" i="4"/>
  <c r="I52" i="4" l="1"/>
  <c r="I55" i="4" s="1"/>
  <c r="G52" i="4"/>
  <c r="G55" i="4" s="1"/>
  <c r="L26" i="4"/>
  <c r="G57" i="4" l="1"/>
  <c r="I57" i="4"/>
</calcChain>
</file>

<file path=xl/sharedStrings.xml><?xml version="1.0" encoding="utf-8"?>
<sst xmlns="http://schemas.openxmlformats.org/spreadsheetml/2006/main" count="84" uniqueCount="82">
  <si>
    <t>Kodet</t>
  </si>
  <si>
    <t>Drejtoria e Urbanizmit</t>
  </si>
  <si>
    <t>Drejtoria e Shërbimeve Publike</t>
  </si>
  <si>
    <t>Drejtoria e Inspeksionit</t>
  </si>
  <si>
    <t>Drejtoria e Agrikulturës</t>
  </si>
  <si>
    <t>Kadastra</t>
  </si>
  <si>
    <t>Drejtoria e Zhvillimit Ekonomik</t>
  </si>
  <si>
    <t>Dënimet në trafik-direkt nga MF-i</t>
  </si>
  <si>
    <t>Te hyrat nga Gjykata</t>
  </si>
  <si>
    <t>TOTALI I ADMINISTRATES KOMUNALE</t>
  </si>
  <si>
    <t>ARSIMI</t>
  </si>
  <si>
    <t>SHENDETËSIA</t>
  </si>
  <si>
    <t>SUB TOTALI I + II + III</t>
  </si>
  <si>
    <t>I.</t>
  </si>
  <si>
    <t>II.</t>
  </si>
  <si>
    <t>III.</t>
  </si>
  <si>
    <t>IV.</t>
  </si>
  <si>
    <t>Lejet e ndërtimit - (Taksa administrative dhe 
Tarifa rregullative për rritjen e densitetit)</t>
  </si>
  <si>
    <t>Kompensimi për shfrytëzimin e hapësirës publike:
 (Kompensimi për objektet montuese- de montuese, për panot  reklamuese  dhe  për  hapësirat publike)</t>
  </si>
  <si>
    <t>Të hyrat nga parkingjet</t>
  </si>
  <si>
    <t>Taksa për leje vozitje - autobusëve</t>
  </si>
  <si>
    <t>Të hyrat nga tregjet</t>
  </si>
  <si>
    <t>Sekuestrimi i automjeteve</t>
  </si>
  <si>
    <t>Shitja e drunjtëve te konfiskuar</t>
  </si>
  <si>
    <t>Shndërrimi I tokës bujqësore ne jo - bujqësore</t>
  </si>
  <si>
    <t>Të hyrat nga shërbimet kadastrale</t>
  </si>
  <si>
    <t>Të hyrat nga Ekspertiza</t>
  </si>
  <si>
    <t>Certifikatat e kurorëzimit</t>
  </si>
  <si>
    <t>Certifikatat e tjera</t>
  </si>
  <si>
    <t>Taksa të verifikimit të dokumenteve të ndryshme</t>
  </si>
  <si>
    <t>Administrata e përgjithshme</t>
  </si>
  <si>
    <t>Drejtoria për Buxhet dhe Financa</t>
  </si>
  <si>
    <t>Taksat komunale: Pëlqimet e ndryshme, ndarjet 
fizike,  ekstraktet nga  planet,  lejet  dhe  pëlqimet  për objektet  e  infrastrukturës  dhe  taksa nga leja mjedisore)</t>
  </si>
  <si>
    <t>Qiraja për lokalet e komunës</t>
  </si>
  <si>
    <t>Taksa për regjistrimin e automjeteve</t>
  </si>
  <si>
    <t>DREJTORIA PËR KULTURË, RINI DHE SPORT</t>
  </si>
  <si>
    <t>Të hyrat nga kultura, rinia dhe sportet</t>
  </si>
  <si>
    <t>Propozim - Taksat komunale nga trajtimi i ndërtimeve pa Leje – legalizimi i objekteve</t>
  </si>
  <si>
    <t>BURIMI I TË ARDHURAVE</t>
  </si>
  <si>
    <t>SUB TOTALI I + II + III+IV+V</t>
  </si>
  <si>
    <t>Shitja e makinave</t>
  </si>
  <si>
    <t>Tatimi në pronë</t>
  </si>
  <si>
    <t>Taksat Komunale</t>
  </si>
  <si>
    <t>Licencat dhe Lejet</t>
  </si>
  <si>
    <t>Leje për plotësimin e kushteve sanitare teknike</t>
  </si>
  <si>
    <t>Leje - Taksa mbi firmën e biznesit</t>
  </si>
  <si>
    <t>Leje - Taksa për zgjatjen e orarit te punës</t>
  </si>
  <si>
    <t>Certifikatat dhe Dokumentet Zyrtare</t>
  </si>
  <si>
    <t>Taksat e paisjeve motorike</t>
  </si>
  <si>
    <t>Lejet për ndërtesa</t>
  </si>
  <si>
    <t>Taksat tjera Komunale</t>
  </si>
  <si>
    <t>Ngarkesat Komunale</t>
  </si>
  <si>
    <t>Ngarkesat rregullatore</t>
  </si>
  <si>
    <t>Të hyrat nga qiraja</t>
  </si>
  <si>
    <t>Ngarkesat tjera komunale</t>
  </si>
  <si>
    <t>Bashkë pagesat për Arsim</t>
  </si>
  <si>
    <t>Bashkë pagesat për Shëndetësi</t>
  </si>
  <si>
    <t>Të hyrat tjera</t>
  </si>
  <si>
    <t>TOTAL THV</t>
  </si>
  <si>
    <t xml:space="preserve">Të Hyrat Vetanake </t>
  </si>
  <si>
    <t>Certifikatat e vdekjes</t>
  </si>
  <si>
    <t>Certifikatat e lindjes</t>
  </si>
  <si>
    <t>Qiraja: (Qiraja për shfrytëzimin e banesave nga programi i banimit social)</t>
  </si>
  <si>
    <t>Participimet  e  qytetarëve  dhe  të hyrat tjera etj.</t>
  </si>
  <si>
    <t xml:space="preserve">Tabela 4.3. Plani Aftamesëm i të hyrave totale komunale  </t>
  </si>
  <si>
    <t xml:space="preserve">2021 Planifikimi </t>
  </si>
  <si>
    <t>Realizimi 2018</t>
  </si>
  <si>
    <t>Realizimi 2019</t>
  </si>
  <si>
    <t>Realizimi 2020</t>
  </si>
  <si>
    <t>Taksa administrative te ndryshme</t>
  </si>
  <si>
    <t>Prokurimi -Të hyrat nga Shpallja e tendereve</t>
  </si>
  <si>
    <t>Të hyrat nga Pyjet</t>
  </si>
  <si>
    <t xml:space="preserve">Inspektimi veterinar brenda vendit </t>
  </si>
  <si>
    <t>Gjobat nga inspektoriati</t>
  </si>
  <si>
    <t>Taksa administrative pijeve alkoolike</t>
  </si>
  <si>
    <t>Tatimi mbi pronën dhe tokë</t>
  </si>
  <si>
    <t>2025 Planifikim</t>
  </si>
  <si>
    <t>2024 Planifikim</t>
  </si>
  <si>
    <t xml:space="preserve">2025
Planifikimi </t>
  </si>
  <si>
    <t>2026 Planifikim</t>
  </si>
  <si>
    <t>te hyrat nga kompenzimi I demve te aseteve rrugore</t>
  </si>
  <si>
    <r>
      <t xml:space="preserve">                                      </t>
    </r>
    <r>
      <rPr>
        <b/>
        <sz val="14"/>
        <color theme="1"/>
        <rFont val="Calibri"/>
        <family val="2"/>
      </rPr>
      <t>KOMUNA E GJAKOVËS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</si>
</sst>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5" tint="-0.24994659260841701"/>
      </left>
      <right style="thin">
        <color indexed="64"/>
      </right>
      <top style="double">
        <color theme="5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5" tint="-0.24994659260841701"/>
      </top>
      <bottom style="thin">
        <color indexed="64"/>
      </bottom>
      <diagonal/>
    </border>
    <border>
      <left style="thin">
        <color indexed="64"/>
      </left>
      <right style="double">
        <color theme="5" tint="-0.24994659260841701"/>
      </right>
      <top style="double">
        <color theme="5" tint="-0.24994659260841701"/>
      </top>
      <bottom style="thin">
        <color indexed="64"/>
      </bottom>
      <diagonal/>
    </border>
    <border>
      <left style="double">
        <color theme="5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5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5" tint="-0.24994659260841701"/>
      </left>
      <right/>
      <top/>
      <bottom/>
      <diagonal/>
    </border>
    <border>
      <left style="double">
        <color theme="5" tint="-0.24994659260841701"/>
      </left>
      <right style="thin">
        <color indexed="64"/>
      </right>
      <top style="thin">
        <color indexed="64"/>
      </top>
      <bottom style="double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5" tint="-0.24994659260841701"/>
      </bottom>
      <diagonal/>
    </border>
    <border>
      <left/>
      <right/>
      <top style="thin">
        <color indexed="64"/>
      </top>
      <bottom style="double">
        <color theme="5" tint="-0.24994659260841701"/>
      </bottom>
      <diagonal/>
    </border>
    <border>
      <left/>
      <right style="double">
        <color theme="5" tint="-0.24994659260841701"/>
      </right>
      <top style="thin">
        <color indexed="64"/>
      </top>
      <bottom style="double">
        <color theme="5" tint="-0.2499465926084170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0" xfId="0" applyNumberFormat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43" fontId="0" fillId="0" borderId="0" xfId="1" applyFont="1"/>
    <xf numFmtId="0" fontId="5" fillId="0" borderId="0" xfId="0" applyFont="1"/>
    <xf numFmtId="43" fontId="2" fillId="0" borderId="0" xfId="1" applyFont="1"/>
    <xf numFmtId="43" fontId="3" fillId="2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2" borderId="1" xfId="1" applyFont="1" applyFill="1" applyBorder="1" applyAlignment="1">
      <alignment horizontal="center" vertical="center"/>
    </xf>
    <xf numFmtId="164" fontId="2" fillId="12" borderId="1" xfId="1" applyNumberFormat="1" applyFont="1" applyFill="1" applyBorder="1" applyAlignment="1">
      <alignment horizontal="right"/>
    </xf>
    <xf numFmtId="0" fontId="6" fillId="0" borderId="0" xfId="0" applyFont="1" applyFill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164" fontId="0" fillId="0" borderId="1" xfId="0" applyNumberFormat="1" applyFill="1" applyBorder="1"/>
    <xf numFmtId="164" fontId="0" fillId="10" borderId="1" xfId="0" applyNumberFormat="1" applyFill="1" applyBorder="1"/>
    <xf numFmtId="164" fontId="0" fillId="9" borderId="1" xfId="0" applyNumberFormat="1" applyFill="1" applyBorder="1"/>
    <xf numFmtId="164" fontId="0" fillId="11" borderId="1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43" fontId="7" fillId="0" borderId="0" xfId="1" applyFont="1" applyBorder="1" applyAlignment="1">
      <alignment horizontal="center"/>
    </xf>
    <xf numFmtId="43" fontId="7" fillId="0" borderId="0" xfId="1" applyFont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43" fontId="2" fillId="13" borderId="1" xfId="1" applyFont="1" applyFill="1" applyBorder="1" applyAlignment="1">
      <alignment horizontal="right"/>
    </xf>
    <xf numFmtId="43" fontId="0" fillId="13" borderId="1" xfId="1" applyFont="1" applyFill="1" applyBorder="1"/>
    <xf numFmtId="43" fontId="0" fillId="0" borderId="1" xfId="1" applyFont="1" applyFill="1" applyBorder="1"/>
    <xf numFmtId="43" fontId="0" fillId="0" borderId="1" xfId="1" applyFont="1" applyBorder="1"/>
    <xf numFmtId="43" fontId="2" fillId="0" borderId="1" xfId="1" applyFont="1" applyBorder="1"/>
    <xf numFmtId="43" fontId="1" fillId="0" borderId="1" xfId="1" applyFont="1" applyBorder="1" applyAlignment="1">
      <alignment horizontal="center"/>
    </xf>
    <xf numFmtId="43" fontId="1" fillId="2" borderId="1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/>
    </xf>
    <xf numFmtId="43" fontId="0" fillId="0" borderId="0" xfId="1" applyFont="1" applyBorder="1"/>
    <xf numFmtId="43" fontId="3" fillId="2" borderId="1" xfId="1" applyFont="1" applyFill="1" applyBorder="1"/>
    <xf numFmtId="0" fontId="1" fillId="0" borderId="1" xfId="0" applyFont="1" applyBorder="1" applyAlignment="1">
      <alignment horizontal="left"/>
    </xf>
    <xf numFmtId="43" fontId="9" fillId="13" borderId="1" xfId="1" applyFont="1" applyFill="1" applyBorder="1" applyAlignment="1">
      <alignment horizontal="right"/>
    </xf>
    <xf numFmtId="43" fontId="8" fillId="13" borderId="1" xfId="1" applyFont="1" applyFill="1" applyBorder="1"/>
    <xf numFmtId="165" fontId="0" fillId="0" borderId="0" xfId="1" applyNumberFormat="1" applyFont="1"/>
    <xf numFmtId="43" fontId="7" fillId="13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7" fillId="0" borderId="0" xfId="1" applyFont="1" applyFill="1"/>
    <xf numFmtId="0" fontId="5" fillId="0" borderId="0" xfId="0" applyFont="1" applyAlignment="1">
      <alignment horizontal="center" vertical="center"/>
    </xf>
    <xf numFmtId="43" fontId="5" fillId="0" borderId="0" xfId="1" applyFont="1"/>
    <xf numFmtId="0" fontId="5" fillId="0" borderId="0" xfId="0" applyFont="1" applyFill="1"/>
    <xf numFmtId="43" fontId="0" fillId="0" borderId="0" xfId="0" applyNumberFormat="1" applyFill="1" applyBorder="1"/>
    <xf numFmtId="43" fontId="0" fillId="0" borderId="0" xfId="1" applyFont="1" applyFill="1" applyBorder="1"/>
    <xf numFmtId="43" fontId="2" fillId="0" borderId="0" xfId="1" applyFont="1" applyFill="1" applyBorder="1" applyAlignment="1">
      <alignment horizontal="right"/>
    </xf>
    <xf numFmtId="164" fontId="0" fillId="0" borderId="1" xfId="1" applyNumberFormat="1" applyFont="1" applyBorder="1"/>
    <xf numFmtId="0" fontId="0" fillId="0" borderId="2" xfId="0" applyBorder="1" applyAlignment="1">
      <alignment horizontal="center"/>
    </xf>
    <xf numFmtId="0" fontId="1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3" fillId="14" borderId="1" xfId="0" applyFont="1" applyFill="1" applyBorder="1"/>
    <xf numFmtId="43" fontId="3" fillId="14" borderId="1" xfId="1" applyFont="1" applyFill="1" applyBorder="1" applyAlignment="1">
      <alignment horizontal="right"/>
    </xf>
    <xf numFmtId="43" fontId="3" fillId="14" borderId="1" xfId="1" applyFont="1" applyFill="1" applyBorder="1"/>
    <xf numFmtId="43" fontId="3" fillId="14" borderId="1" xfId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43" fontId="2" fillId="0" borderId="0" xfId="1" applyFont="1" applyBorder="1"/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/>
    </xf>
    <xf numFmtId="43" fontId="3" fillId="14" borderId="7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2" fillId="13" borderId="7" xfId="1" applyFont="1" applyFill="1" applyBorder="1" applyAlignment="1">
      <alignment horizontal="right"/>
    </xf>
    <xf numFmtId="43" fontId="9" fillId="13" borderId="7" xfId="1" applyFont="1" applyFill="1" applyBorder="1" applyAlignment="1">
      <alignment horizontal="right"/>
    </xf>
    <xf numFmtId="43" fontId="3" fillId="14" borderId="7" xfId="1" applyFont="1" applyFill="1" applyBorder="1" applyAlignment="1">
      <alignment horizontal="right"/>
    </xf>
    <xf numFmtId="0" fontId="0" fillId="0" borderId="6" xfId="0" applyFill="1" applyBorder="1" applyAlignment="1">
      <alignment horizontal="center" vertical="center"/>
    </xf>
    <xf numFmtId="43" fontId="2" fillId="0" borderId="7" xfId="1" applyFont="1" applyBorder="1"/>
    <xf numFmtId="0" fontId="0" fillId="0" borderId="6" xfId="0" applyBorder="1" applyAlignment="1">
      <alignment horizontal="center" vertical="center"/>
    </xf>
    <xf numFmtId="43" fontId="7" fillId="13" borderId="7" xfId="1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0" fontId="0" fillId="0" borderId="6" xfId="0" applyFill="1" applyBorder="1"/>
    <xf numFmtId="0" fontId="0" fillId="0" borderId="6" xfId="0" applyBorder="1"/>
    <xf numFmtId="0" fontId="0" fillId="0" borderId="6" xfId="0" applyFont="1" applyBorder="1" applyAlignment="1">
      <alignment horizontal="center" vertical="center"/>
    </xf>
    <xf numFmtId="0" fontId="0" fillId="14" borderId="8" xfId="0" applyFont="1" applyFill="1" applyBorder="1" applyAlignment="1">
      <alignment horizontal="center" vertical="center"/>
    </xf>
    <xf numFmtId="43" fontId="3" fillId="14" borderId="7" xfId="1" applyFont="1" applyFill="1" applyBorder="1"/>
    <xf numFmtId="0" fontId="1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/>
    <xf numFmtId="43" fontId="0" fillId="0" borderId="11" xfId="1" applyFont="1" applyBorder="1"/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CC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719666</xdr:colOff>
      <xdr:row>0</xdr:row>
      <xdr:rowOff>137582</xdr:rowOff>
    </xdr:from>
    <xdr:to>
      <xdr:col>1</xdr:col>
      <xdr:colOff>1545167</xdr:colOff>
      <xdr:row>5</xdr:row>
      <xdr:rowOff>116416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282" t="10965" r="18322" b="18128"/>
        <a:stretch/>
      </xdr:blipFill>
      <xdr:spPr>
        <a:xfrm>
          <a:off x="1238249" y="137582"/>
          <a:ext cx="825501" cy="1026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7"/>
  <sheetViews>
    <sheetView tabSelected="1" zoomScale="90" zoomScaleNormal="90" workbookViewId="0">
      <selection activeCell="S8" sqref="S8"/>
    </sheetView>
  </sheetViews>
  <sheetFormatPr defaultRowHeight="15.75" x14ac:dyDescent="0.25"/>
  <cols>
    <col min="1" max="1" width="7.7109375" style="5" customWidth="1"/>
    <col min="2" max="2" width="44.140625" customWidth="1"/>
    <col min="3" max="3" width="14.7109375" style="13" hidden="1" customWidth="1"/>
    <col min="4" max="4" width="16.140625" style="13" hidden="1" customWidth="1"/>
    <col min="5" max="5" width="15.5703125" style="13" hidden="1" customWidth="1"/>
    <col min="6" max="6" width="14.7109375" style="15" hidden="1" customWidth="1"/>
    <col min="7" max="8" width="14.7109375" style="15" customWidth="1"/>
    <col min="9" max="9" width="14.5703125" style="15" bestFit="1" customWidth="1"/>
    <col min="10" max="10" width="14.140625" customWidth="1"/>
    <col min="11" max="11" width="29.42578125" customWidth="1"/>
    <col min="12" max="12" width="13" customWidth="1"/>
    <col min="13" max="13" width="11.85546875" customWidth="1"/>
    <col min="14" max="14" width="14.42578125" customWidth="1"/>
    <col min="15" max="15" width="10.140625" bestFit="1" customWidth="1"/>
    <col min="20" max="20" width="10.5703125" bestFit="1" customWidth="1"/>
  </cols>
  <sheetData>
    <row r="3" spans="1:20" ht="18.75" x14ac:dyDescent="0.25">
      <c r="B3" s="101" t="s">
        <v>81</v>
      </c>
    </row>
    <row r="5" spans="1:20" x14ac:dyDescent="0.25">
      <c r="K5" s="20">
        <v>1.03</v>
      </c>
      <c r="L5" s="14"/>
      <c r="M5" s="14"/>
    </row>
    <row r="6" spans="1:20" ht="16.5" thickBot="1" x14ac:dyDescent="0.3">
      <c r="K6" s="20"/>
      <c r="L6" s="14"/>
      <c r="M6" s="14"/>
    </row>
    <row r="7" spans="1:20" ht="36.75" customHeight="1" thickTop="1" x14ac:dyDescent="0.25">
      <c r="A7" s="75" t="s">
        <v>0</v>
      </c>
      <c r="B7" s="76" t="s">
        <v>38</v>
      </c>
      <c r="C7" s="77" t="s">
        <v>66</v>
      </c>
      <c r="D7" s="77" t="s">
        <v>67</v>
      </c>
      <c r="E7" s="77" t="s">
        <v>68</v>
      </c>
      <c r="F7" s="77" t="s">
        <v>65</v>
      </c>
      <c r="G7" s="77" t="s">
        <v>77</v>
      </c>
      <c r="H7" s="77" t="s">
        <v>78</v>
      </c>
      <c r="I7" s="78" t="s">
        <v>79</v>
      </c>
      <c r="K7" s="62" t="s">
        <v>64</v>
      </c>
      <c r="L7" s="62"/>
      <c r="M7" s="62"/>
    </row>
    <row r="8" spans="1:20" ht="31.5" x14ac:dyDescent="0.25">
      <c r="A8" s="79">
        <v>1</v>
      </c>
      <c r="B8" s="64" t="s">
        <v>30</v>
      </c>
      <c r="C8" s="18">
        <f>SUM(C9:C15)</f>
        <v>133880.57</v>
      </c>
      <c r="D8" s="18">
        <f t="shared" ref="D8:F8" si="0">SUM(D9:D15)</f>
        <v>131652.04999999999</v>
      </c>
      <c r="E8" s="18">
        <f t="shared" si="0"/>
        <v>85464.08</v>
      </c>
      <c r="F8" s="18">
        <f t="shared" si="0"/>
        <v>150000</v>
      </c>
      <c r="G8" s="70">
        <f>G9+G10+G11+G12+G13</f>
        <v>150000</v>
      </c>
      <c r="H8" s="70">
        <f t="shared" ref="H8:I8" si="1">H9+H10+H11+H12+H13</f>
        <v>160786</v>
      </c>
      <c r="I8" s="80">
        <f t="shared" si="1"/>
        <v>176500</v>
      </c>
      <c r="K8" s="2" t="s">
        <v>59</v>
      </c>
      <c r="L8" s="12" t="s">
        <v>77</v>
      </c>
      <c r="M8" s="12" t="s">
        <v>76</v>
      </c>
      <c r="N8" s="12" t="s">
        <v>79</v>
      </c>
    </row>
    <row r="9" spans="1:20" x14ac:dyDescent="0.25">
      <c r="A9" s="81">
        <v>50013</v>
      </c>
      <c r="B9" s="1" t="s">
        <v>61</v>
      </c>
      <c r="C9" s="41">
        <v>94361.5</v>
      </c>
      <c r="D9" s="41">
        <v>80427</v>
      </c>
      <c r="E9" s="41">
        <v>59770</v>
      </c>
      <c r="F9" s="38">
        <v>98000</v>
      </c>
      <c r="G9" s="61">
        <v>90000</v>
      </c>
      <c r="H9" s="38">
        <v>94286</v>
      </c>
      <c r="I9" s="82">
        <v>98000</v>
      </c>
      <c r="K9" s="1" t="s">
        <v>41</v>
      </c>
      <c r="L9" s="21">
        <f>G23</f>
        <v>3138147</v>
      </c>
      <c r="M9" s="21">
        <f t="shared" ref="M9:N9" si="2">H23</f>
        <v>3224929</v>
      </c>
      <c r="N9" s="21">
        <f t="shared" si="2"/>
        <v>3392295</v>
      </c>
      <c r="O9" s="51"/>
    </row>
    <row r="10" spans="1:20" x14ac:dyDescent="0.25">
      <c r="A10" s="81">
        <v>50014</v>
      </c>
      <c r="B10" s="1" t="s">
        <v>27</v>
      </c>
      <c r="C10" s="41">
        <v>16120</v>
      </c>
      <c r="D10" s="41">
        <v>14657</v>
      </c>
      <c r="E10" s="41">
        <v>10369</v>
      </c>
      <c r="F10" s="38">
        <v>20000</v>
      </c>
      <c r="G10" s="61">
        <v>20000</v>
      </c>
      <c r="H10" s="38">
        <v>22000</v>
      </c>
      <c r="I10" s="82">
        <v>26000</v>
      </c>
      <c r="K10" s="1" t="s">
        <v>42</v>
      </c>
      <c r="L10" s="22">
        <f>G43+G46</f>
        <v>99287</v>
      </c>
      <c r="M10" s="22">
        <f>H43+H46</f>
        <v>108000</v>
      </c>
      <c r="N10" s="22">
        <f t="shared" ref="N10" si="3">I43+I46</f>
        <v>112448</v>
      </c>
    </row>
    <row r="11" spans="1:20" x14ac:dyDescent="0.25">
      <c r="A11" s="81">
        <v>50015</v>
      </c>
      <c r="B11" s="1" t="s">
        <v>60</v>
      </c>
      <c r="C11" s="41"/>
      <c r="D11" s="41">
        <v>1870.5</v>
      </c>
      <c r="E11" s="41">
        <v>1530.5</v>
      </c>
      <c r="F11" s="38">
        <v>5500</v>
      </c>
      <c r="G11" s="61">
        <v>6500</v>
      </c>
      <c r="H11" s="38">
        <v>7500</v>
      </c>
      <c r="I11" s="82">
        <v>8500</v>
      </c>
      <c r="K11" s="1" t="s">
        <v>43</v>
      </c>
      <c r="L11" s="23">
        <f>G18+G28+G36+G37</f>
        <v>193800</v>
      </c>
      <c r="M11" s="23">
        <f>H18+H28+H36+H37</f>
        <v>207828</v>
      </c>
      <c r="N11" s="23">
        <f>I18+I28+I36+I37</f>
        <v>228000</v>
      </c>
    </row>
    <row r="12" spans="1:20" x14ac:dyDescent="0.25">
      <c r="A12" s="81">
        <v>50016</v>
      </c>
      <c r="B12" s="1" t="s">
        <v>28</v>
      </c>
      <c r="C12" s="41">
        <v>6277</v>
      </c>
      <c r="D12" s="41">
        <v>6995</v>
      </c>
      <c r="E12" s="41">
        <v>4326.5</v>
      </c>
      <c r="F12" s="38">
        <v>7500</v>
      </c>
      <c r="G12" s="61">
        <v>10000</v>
      </c>
      <c r="H12" s="38">
        <v>12000</v>
      </c>
      <c r="I12" s="82">
        <v>14000</v>
      </c>
      <c r="K12" s="1" t="s">
        <v>47</v>
      </c>
      <c r="L12" s="24">
        <f>G9+G10+G11+G12+G13</f>
        <v>150000</v>
      </c>
      <c r="M12" s="24">
        <f>H9+H10+H11+H12+H13</f>
        <v>160786</v>
      </c>
      <c r="N12" s="24">
        <f t="shared" ref="N12" si="4">I9+I10+I11+I12+I13</f>
        <v>176500</v>
      </c>
    </row>
    <row r="13" spans="1:20" x14ac:dyDescent="0.25">
      <c r="A13" s="81">
        <v>50017</v>
      </c>
      <c r="B13" s="1" t="s">
        <v>29</v>
      </c>
      <c r="C13" s="41">
        <v>16364</v>
      </c>
      <c r="D13" s="41">
        <v>26954</v>
      </c>
      <c r="E13" s="41">
        <v>9007</v>
      </c>
      <c r="F13" s="39">
        <v>19000</v>
      </c>
      <c r="G13" s="61">
        <v>23500</v>
      </c>
      <c r="H13" s="38">
        <v>25000</v>
      </c>
      <c r="I13" s="82">
        <v>30000</v>
      </c>
      <c r="K13" s="1" t="s">
        <v>48</v>
      </c>
      <c r="L13" s="25">
        <f>G24</f>
        <v>210000</v>
      </c>
      <c r="M13" s="25">
        <f>H24</f>
        <v>227000</v>
      </c>
      <c r="N13" s="25">
        <f t="shared" ref="N13" si="5">I24</f>
        <v>230000</v>
      </c>
    </row>
    <row r="14" spans="1:20" x14ac:dyDescent="0.25">
      <c r="A14" s="81"/>
      <c r="B14" s="1" t="s">
        <v>69</v>
      </c>
      <c r="C14" s="41">
        <v>758.07</v>
      </c>
      <c r="D14" s="41">
        <v>748.55</v>
      </c>
      <c r="E14" s="41">
        <v>461.08</v>
      </c>
      <c r="F14" s="39"/>
      <c r="G14" s="50">
        <v>0</v>
      </c>
      <c r="H14" s="38">
        <v>0</v>
      </c>
      <c r="I14" s="83">
        <v>0</v>
      </c>
      <c r="K14" s="1"/>
      <c r="L14" s="25"/>
      <c r="M14" s="25"/>
      <c r="N14" s="25"/>
    </row>
    <row r="15" spans="1:20" x14ac:dyDescent="0.25">
      <c r="A15" s="81"/>
      <c r="B15" s="1" t="s">
        <v>70</v>
      </c>
      <c r="C15" s="41">
        <v>0</v>
      </c>
      <c r="D15" s="41"/>
      <c r="E15" s="41"/>
      <c r="F15" s="39"/>
      <c r="G15" s="50"/>
      <c r="H15" s="50"/>
      <c r="I15" s="83">
        <v>0</v>
      </c>
      <c r="K15" s="1"/>
      <c r="L15" s="25"/>
      <c r="M15" s="25"/>
      <c r="N15" s="25"/>
    </row>
    <row r="16" spans="1:20" x14ac:dyDescent="0.25">
      <c r="A16" s="79">
        <v>2</v>
      </c>
      <c r="B16" s="65" t="s">
        <v>3</v>
      </c>
      <c r="C16" s="16">
        <f>SUM(C17:C20)</f>
        <v>91980.4</v>
      </c>
      <c r="D16" s="16">
        <f>SUM(D17:D20)</f>
        <v>109649.59</v>
      </c>
      <c r="E16" s="16">
        <f>SUM(E17:E20)</f>
        <v>84078.95</v>
      </c>
      <c r="F16" s="16">
        <f>SUM(F17:F20)</f>
        <v>80000</v>
      </c>
      <c r="G16" s="68">
        <f>SUM(G17:G20)</f>
        <v>70000</v>
      </c>
      <c r="H16" s="68">
        <f t="shared" ref="H16:I16" si="6">SUM(H17:H20)</f>
        <v>75000</v>
      </c>
      <c r="I16" s="84">
        <f t="shared" si="6"/>
        <v>82000</v>
      </c>
      <c r="K16" s="1" t="s">
        <v>49</v>
      </c>
      <c r="L16" s="26">
        <f>G42</f>
        <v>490000</v>
      </c>
      <c r="M16" s="26">
        <f>H42</f>
        <v>504000</v>
      </c>
      <c r="N16" s="26">
        <f t="shared" ref="N16" si="7">I42</f>
        <v>535000</v>
      </c>
      <c r="T16" s="11"/>
    </row>
    <row r="17" spans="1:20" ht="17.25" customHeight="1" x14ac:dyDescent="0.25">
      <c r="A17" s="85">
        <v>50505</v>
      </c>
      <c r="B17" s="10" t="s">
        <v>72</v>
      </c>
      <c r="C17" s="41">
        <v>8552.5</v>
      </c>
      <c r="D17" s="41">
        <v>35210.370000000003</v>
      </c>
      <c r="E17" s="41"/>
      <c r="F17" s="41"/>
      <c r="G17" s="42"/>
      <c r="H17" s="42"/>
      <c r="I17" s="86"/>
      <c r="K17" s="1" t="s">
        <v>50</v>
      </c>
      <c r="L17" s="27"/>
      <c r="M17" s="27"/>
      <c r="N17" s="27"/>
      <c r="T17" s="11"/>
    </row>
    <row r="18" spans="1:20" x14ac:dyDescent="0.25">
      <c r="A18" s="87">
        <v>50507</v>
      </c>
      <c r="B18" s="1" t="s">
        <v>44</v>
      </c>
      <c r="C18" s="41">
        <v>62337.9</v>
      </c>
      <c r="D18" s="41">
        <v>49889.22</v>
      </c>
      <c r="E18" s="41">
        <v>50782.21</v>
      </c>
      <c r="F18" s="41">
        <v>39000</v>
      </c>
      <c r="G18" s="52">
        <v>45000</v>
      </c>
      <c r="H18" s="52">
        <v>47000</v>
      </c>
      <c r="I18" s="88">
        <v>52000</v>
      </c>
      <c r="K18" s="1" t="s">
        <v>51</v>
      </c>
      <c r="L18" s="28">
        <f>G17+G20+G19</f>
        <v>25000</v>
      </c>
      <c r="M18" s="28">
        <f>H17+H20+H19</f>
        <v>28000</v>
      </c>
      <c r="N18" s="28">
        <f t="shared" ref="N18" si="8">I17+I20+I19</f>
        <v>30000</v>
      </c>
      <c r="T18" s="11"/>
    </row>
    <row r="19" spans="1:20" x14ac:dyDescent="0.25">
      <c r="A19" s="87">
        <v>50104</v>
      </c>
      <c r="B19" s="1" t="s">
        <v>73</v>
      </c>
      <c r="C19" s="41"/>
      <c r="D19" s="41"/>
      <c r="E19" s="41">
        <v>29046.74</v>
      </c>
      <c r="F19" s="41">
        <v>17000</v>
      </c>
      <c r="G19" s="52">
        <v>25000</v>
      </c>
      <c r="H19" s="52">
        <v>28000</v>
      </c>
      <c r="I19" s="88">
        <v>30000</v>
      </c>
      <c r="K19" s="1"/>
      <c r="L19" s="28"/>
      <c r="M19" s="28"/>
      <c r="N19" s="28"/>
      <c r="T19" s="11"/>
    </row>
    <row r="20" spans="1:20" x14ac:dyDescent="0.25">
      <c r="A20" s="87">
        <v>50019</v>
      </c>
      <c r="B20" s="1" t="s">
        <v>74</v>
      </c>
      <c r="C20" s="41">
        <v>21090</v>
      </c>
      <c r="D20" s="41">
        <v>24550</v>
      </c>
      <c r="E20" s="41">
        <v>4250</v>
      </c>
      <c r="F20" s="41">
        <v>24000</v>
      </c>
      <c r="G20" s="53"/>
      <c r="H20" s="53"/>
      <c r="I20" s="89"/>
      <c r="K20" s="1" t="s">
        <v>52</v>
      </c>
      <c r="L20" s="29">
        <f>G49+G26+G50</f>
        <v>500</v>
      </c>
      <c r="M20" s="29">
        <f>H49+H26+H50</f>
        <v>500</v>
      </c>
      <c r="N20" s="29">
        <f t="shared" ref="N20" si="9">I49+I26+I50</f>
        <v>500</v>
      </c>
      <c r="T20" s="11"/>
    </row>
    <row r="21" spans="1:20" x14ac:dyDescent="0.25">
      <c r="A21" s="79">
        <v>3</v>
      </c>
      <c r="B21" s="65" t="s">
        <v>31</v>
      </c>
      <c r="C21" s="16">
        <f t="shared" ref="C21:I21" si="10">SUM(C22:C24)</f>
        <v>1645401.2999999998</v>
      </c>
      <c r="D21" s="16">
        <f t="shared" si="10"/>
        <v>1899760.18</v>
      </c>
      <c r="E21" s="16">
        <f t="shared" si="10"/>
        <v>1628025.96</v>
      </c>
      <c r="F21" s="16">
        <f t="shared" si="10"/>
        <v>1634265</v>
      </c>
      <c r="G21" s="68">
        <f t="shared" si="10"/>
        <v>3428147</v>
      </c>
      <c r="H21" s="68">
        <f t="shared" si="10"/>
        <v>3531929</v>
      </c>
      <c r="I21" s="84">
        <f t="shared" si="10"/>
        <v>3707295</v>
      </c>
      <c r="K21" s="1" t="s">
        <v>53</v>
      </c>
      <c r="L21" s="30">
        <f>G22+G27+G29+G45</f>
        <v>138970</v>
      </c>
      <c r="M21" s="30">
        <f>H22+H27+H29+H45</f>
        <v>142970</v>
      </c>
      <c r="N21" s="30">
        <f>I22+I27+I29+I45</f>
        <v>149970</v>
      </c>
      <c r="T21" s="11"/>
    </row>
    <row r="22" spans="1:20" x14ac:dyDescent="0.25">
      <c r="A22" s="90">
        <v>50408</v>
      </c>
      <c r="B22" s="10" t="s">
        <v>33</v>
      </c>
      <c r="C22" s="40">
        <v>4390</v>
      </c>
      <c r="D22" s="40">
        <v>20940</v>
      </c>
      <c r="E22" s="40">
        <v>26593.93</v>
      </c>
      <c r="F22" s="38">
        <v>50000</v>
      </c>
      <c r="G22" s="52">
        <v>80000</v>
      </c>
      <c r="H22" s="52">
        <v>80000</v>
      </c>
      <c r="I22" s="88">
        <v>85000</v>
      </c>
      <c r="J22" s="11"/>
      <c r="K22" s="1" t="s">
        <v>55</v>
      </c>
      <c r="L22" s="31">
        <f>G53</f>
        <v>270954</v>
      </c>
      <c r="M22" s="31">
        <f>H53</f>
        <v>284502</v>
      </c>
      <c r="N22" s="31">
        <f t="shared" ref="N22" si="11">I53</f>
        <v>298727</v>
      </c>
    </row>
    <row r="23" spans="1:20" x14ac:dyDescent="0.25">
      <c r="A23" s="91">
        <v>40110</v>
      </c>
      <c r="B23" s="1" t="s">
        <v>75</v>
      </c>
      <c r="C23" s="41">
        <v>1456041.4</v>
      </c>
      <c r="D23" s="41">
        <v>1686809.98</v>
      </c>
      <c r="E23" s="41">
        <v>1411815.27</v>
      </c>
      <c r="F23" s="38">
        <f>1734265-300000</f>
        <v>1434265</v>
      </c>
      <c r="G23" s="52">
        <v>3138147</v>
      </c>
      <c r="H23" s="52">
        <v>3224929</v>
      </c>
      <c r="I23" s="88">
        <v>3392295</v>
      </c>
      <c r="K23" s="1" t="s">
        <v>56</v>
      </c>
      <c r="L23" s="31">
        <f>G54</f>
        <v>80000</v>
      </c>
      <c r="M23" s="31">
        <f>H54</f>
        <v>81000</v>
      </c>
      <c r="N23" s="31">
        <f t="shared" ref="N23" si="12">I54</f>
        <v>82000</v>
      </c>
    </row>
    <row r="24" spans="1:20" x14ac:dyDescent="0.25">
      <c r="A24" s="91">
        <v>50001</v>
      </c>
      <c r="B24" s="1" t="s">
        <v>34</v>
      </c>
      <c r="C24" s="41">
        <v>184969.9</v>
      </c>
      <c r="D24" s="41">
        <v>192010.2</v>
      </c>
      <c r="E24" s="41">
        <v>189616.76</v>
      </c>
      <c r="F24" s="38">
        <v>150000</v>
      </c>
      <c r="G24" s="52">
        <v>210000</v>
      </c>
      <c r="H24" s="52">
        <v>227000</v>
      </c>
      <c r="I24" s="88">
        <v>230000</v>
      </c>
      <c r="K24" s="1" t="s">
        <v>54</v>
      </c>
      <c r="L24" s="31"/>
      <c r="M24" s="31"/>
      <c r="N24" s="31"/>
    </row>
    <row r="25" spans="1:20" x14ac:dyDescent="0.25">
      <c r="A25" s="79">
        <v>4</v>
      </c>
      <c r="B25" s="64" t="s">
        <v>2</v>
      </c>
      <c r="C25" s="16">
        <f t="shared" ref="C25:E25" si="13">SUM(C26:C30)</f>
        <v>76467.83</v>
      </c>
      <c r="D25" s="16">
        <f t="shared" si="13"/>
        <v>36050</v>
      </c>
      <c r="E25" s="16">
        <f t="shared" si="13"/>
        <v>25886</v>
      </c>
      <c r="F25" s="16">
        <f>SUM(F26:F30)</f>
        <v>60000</v>
      </c>
      <c r="G25" s="68">
        <f>SUM(G26:G31)</f>
        <v>53800</v>
      </c>
      <c r="H25" s="68">
        <f t="shared" ref="H25:I25" si="14">SUM(H26:H31)</f>
        <v>57500</v>
      </c>
      <c r="I25" s="84">
        <f t="shared" si="14"/>
        <v>59900</v>
      </c>
      <c r="K25" s="1" t="s">
        <v>57</v>
      </c>
      <c r="L25" s="19">
        <f>G31+G30+G33+G34+G39+G40+G44+G48</f>
        <v>295000</v>
      </c>
      <c r="M25" s="19">
        <f t="shared" ref="M25:N25" si="15">H31+H30+H33+H34+H39+H40+H44+H48</f>
        <v>306600</v>
      </c>
      <c r="N25" s="19">
        <f t="shared" si="15"/>
        <v>310600</v>
      </c>
    </row>
    <row r="26" spans="1:20" x14ac:dyDescent="0.25">
      <c r="A26" s="92">
        <v>50103</v>
      </c>
      <c r="B26" s="1" t="s">
        <v>22</v>
      </c>
      <c r="C26" s="41"/>
      <c r="D26" s="41"/>
      <c r="E26" s="41"/>
      <c r="F26" s="41"/>
      <c r="G26" s="38">
        <v>500</v>
      </c>
      <c r="H26" s="38">
        <v>500</v>
      </c>
      <c r="I26" s="82">
        <v>500</v>
      </c>
      <c r="K26" s="3" t="s">
        <v>58</v>
      </c>
      <c r="L26" s="32">
        <f>SUM(L9:L25)</f>
        <v>5091658</v>
      </c>
      <c r="M26" s="32">
        <f t="shared" ref="M26:N26" si="16">SUM(M9:M25)</f>
        <v>5276115</v>
      </c>
      <c r="N26" s="32">
        <f t="shared" si="16"/>
        <v>5546040</v>
      </c>
    </row>
    <row r="27" spans="1:20" x14ac:dyDescent="0.25">
      <c r="A27" s="92">
        <v>50008</v>
      </c>
      <c r="B27" s="1" t="s">
        <v>19</v>
      </c>
      <c r="C27" s="41">
        <v>0</v>
      </c>
      <c r="D27" s="41">
        <v>0</v>
      </c>
      <c r="E27" s="41"/>
      <c r="F27" s="41">
        <v>25000</v>
      </c>
      <c r="G27" s="38">
        <v>25000</v>
      </c>
      <c r="H27" s="38">
        <v>28000</v>
      </c>
      <c r="I27" s="82">
        <v>30000</v>
      </c>
      <c r="L27" s="13"/>
      <c r="M27" s="13"/>
    </row>
    <row r="28" spans="1:20" x14ac:dyDescent="0.25">
      <c r="A28" s="92">
        <v>50005</v>
      </c>
      <c r="B28" s="1" t="s">
        <v>20</v>
      </c>
      <c r="C28" s="41">
        <v>3672</v>
      </c>
      <c r="D28" s="41">
        <v>3908</v>
      </c>
      <c r="E28" s="41">
        <v>3456</v>
      </c>
      <c r="F28" s="41">
        <v>5000</v>
      </c>
      <c r="G28" s="38">
        <v>3800</v>
      </c>
      <c r="H28" s="38">
        <v>3900</v>
      </c>
      <c r="I28" s="82">
        <v>4000</v>
      </c>
      <c r="K28" s="60"/>
      <c r="L28" s="59"/>
      <c r="M28" s="13"/>
    </row>
    <row r="29" spans="1:20" x14ac:dyDescent="0.25">
      <c r="A29" s="92">
        <v>50406</v>
      </c>
      <c r="B29" s="4" t="s">
        <v>21</v>
      </c>
      <c r="C29" s="41">
        <v>72795.83</v>
      </c>
      <c r="D29" s="41">
        <v>32112</v>
      </c>
      <c r="E29" s="41">
        <v>22430</v>
      </c>
      <c r="F29" s="41">
        <v>30000</v>
      </c>
      <c r="G29" s="38">
        <v>20000</v>
      </c>
      <c r="H29" s="38">
        <v>21000</v>
      </c>
      <c r="I29" s="82">
        <v>21000</v>
      </c>
      <c r="K29" s="58"/>
      <c r="L29" s="59"/>
      <c r="M29" s="13"/>
    </row>
    <row r="30" spans="1:20" x14ac:dyDescent="0.25">
      <c r="A30" s="92">
        <v>50401</v>
      </c>
      <c r="B30" s="4" t="s">
        <v>40</v>
      </c>
      <c r="C30" s="41">
        <v>0</v>
      </c>
      <c r="D30" s="41">
        <v>30</v>
      </c>
      <c r="E30" s="41"/>
      <c r="F30" s="41"/>
      <c r="G30" s="38">
        <v>1000</v>
      </c>
      <c r="H30" s="38">
        <v>500</v>
      </c>
      <c r="I30" s="82">
        <v>500</v>
      </c>
      <c r="K30" s="58"/>
      <c r="L30" s="59"/>
      <c r="M30" s="35"/>
    </row>
    <row r="31" spans="1:20" x14ac:dyDescent="0.25">
      <c r="A31" s="92"/>
      <c r="B31" s="4" t="s">
        <v>80</v>
      </c>
      <c r="C31" s="41"/>
      <c r="D31" s="41"/>
      <c r="E31" s="41"/>
      <c r="F31" s="41"/>
      <c r="G31" s="38">
        <v>3500</v>
      </c>
      <c r="H31" s="38">
        <v>3600</v>
      </c>
      <c r="I31" s="82">
        <v>3900</v>
      </c>
      <c r="K31" s="58"/>
      <c r="L31" s="59"/>
      <c r="M31" s="35"/>
    </row>
    <row r="32" spans="1:20" x14ac:dyDescent="0.25">
      <c r="A32" s="79">
        <v>5</v>
      </c>
      <c r="B32" s="64" t="s">
        <v>4</v>
      </c>
      <c r="C32" s="16">
        <f t="shared" ref="C32:E32" si="17">C33+C34</f>
        <v>36205.370000000003</v>
      </c>
      <c r="D32" s="16">
        <f t="shared" si="17"/>
        <v>55649.599999999999</v>
      </c>
      <c r="E32" s="16">
        <f t="shared" si="17"/>
        <v>31843.19</v>
      </c>
      <c r="F32" s="16">
        <f>F33+F34</f>
        <v>50000</v>
      </c>
      <c r="G32" s="68">
        <f t="shared" ref="G32:I32" si="18">G33+G34</f>
        <v>40000</v>
      </c>
      <c r="H32" s="68">
        <f t="shared" ref="H32" si="19">H33+H34</f>
        <v>41500</v>
      </c>
      <c r="I32" s="84">
        <f t="shared" si="18"/>
        <v>44200</v>
      </c>
      <c r="J32" s="34"/>
      <c r="K32" s="34"/>
      <c r="L32" s="58"/>
      <c r="M32" s="35"/>
    </row>
    <row r="33" spans="1:13" x14ac:dyDescent="0.25">
      <c r="A33" s="92">
        <v>50012</v>
      </c>
      <c r="B33" s="1" t="s">
        <v>24</v>
      </c>
      <c r="C33" s="41">
        <v>33357.25</v>
      </c>
      <c r="D33" s="41">
        <v>55649.599999999999</v>
      </c>
      <c r="E33" s="41">
        <v>31843.19</v>
      </c>
      <c r="F33" s="41">
        <v>48000</v>
      </c>
      <c r="G33" s="52">
        <v>38500</v>
      </c>
      <c r="H33" s="52">
        <v>40000</v>
      </c>
      <c r="I33" s="88">
        <v>42200</v>
      </c>
      <c r="K33" s="59"/>
      <c r="L33" s="59"/>
      <c r="M33" s="36"/>
    </row>
    <row r="34" spans="1:13" x14ac:dyDescent="0.25">
      <c r="A34" s="92"/>
      <c r="B34" s="1" t="s">
        <v>23</v>
      </c>
      <c r="C34" s="41">
        <f>2848.12</f>
        <v>2848.12</v>
      </c>
      <c r="D34" s="41">
        <v>0</v>
      </c>
      <c r="E34" s="41"/>
      <c r="F34" s="41">
        <v>2000</v>
      </c>
      <c r="G34" s="52">
        <v>1500</v>
      </c>
      <c r="H34" s="52">
        <v>1500</v>
      </c>
      <c r="I34" s="88">
        <v>2000</v>
      </c>
      <c r="K34" s="35"/>
      <c r="L34" s="35"/>
      <c r="M34" s="37"/>
    </row>
    <row r="35" spans="1:13" x14ac:dyDescent="0.25">
      <c r="A35" s="79">
        <v>6</v>
      </c>
      <c r="B35" s="64" t="s">
        <v>6</v>
      </c>
      <c r="C35" s="16">
        <f t="shared" ref="C35:E35" si="20">SUM(C36:C37)</f>
        <v>70211.3</v>
      </c>
      <c r="D35" s="16">
        <f t="shared" si="20"/>
        <v>64943.5</v>
      </c>
      <c r="E35" s="16">
        <f t="shared" si="20"/>
        <v>24075.8</v>
      </c>
      <c r="F35" s="16">
        <f>SUM(F36:F37)</f>
        <v>80000</v>
      </c>
      <c r="G35" s="68">
        <f t="shared" ref="G35:I35" si="21">SUM(G36:G37)</f>
        <v>145000</v>
      </c>
      <c r="H35" s="68">
        <f t="shared" ref="H35" si="22">SUM(H36:H37)</f>
        <v>156928</v>
      </c>
      <c r="I35" s="84">
        <f t="shared" si="21"/>
        <v>172000</v>
      </c>
      <c r="K35" s="36"/>
      <c r="L35" s="36"/>
      <c r="M35" s="35"/>
    </row>
    <row r="36" spans="1:13" x14ac:dyDescent="0.25">
      <c r="A36" s="92">
        <v>50204</v>
      </c>
      <c r="B36" s="9" t="s">
        <v>45</v>
      </c>
      <c r="C36" s="46">
        <v>65171.3</v>
      </c>
      <c r="D36" s="46">
        <v>56603.5</v>
      </c>
      <c r="E36" s="46">
        <v>23075.8</v>
      </c>
      <c r="F36" s="38">
        <v>68000</v>
      </c>
      <c r="G36" s="38">
        <v>130000</v>
      </c>
      <c r="H36" s="38">
        <v>138428</v>
      </c>
      <c r="I36" s="82">
        <v>150000</v>
      </c>
      <c r="J36" s="15"/>
      <c r="K36" s="15"/>
      <c r="L36" s="36"/>
      <c r="M36" s="35"/>
    </row>
    <row r="37" spans="1:13" x14ac:dyDescent="0.25">
      <c r="A37" s="92">
        <v>50221</v>
      </c>
      <c r="B37" s="4" t="s">
        <v>46</v>
      </c>
      <c r="C37" s="42">
        <v>5040</v>
      </c>
      <c r="D37" s="42">
        <v>8340</v>
      </c>
      <c r="E37" s="42">
        <v>1000</v>
      </c>
      <c r="F37" s="38">
        <v>12000</v>
      </c>
      <c r="G37" s="38">
        <v>15000</v>
      </c>
      <c r="H37" s="38">
        <v>18500</v>
      </c>
      <c r="I37" s="82">
        <v>22000</v>
      </c>
      <c r="K37" s="37"/>
      <c r="L37" s="37"/>
      <c r="M37" s="35"/>
    </row>
    <row r="38" spans="1:13" x14ac:dyDescent="0.25">
      <c r="A38" s="79">
        <v>7</v>
      </c>
      <c r="B38" s="65" t="s">
        <v>5</v>
      </c>
      <c r="C38" s="16">
        <f t="shared" ref="C38:E38" si="23">SUM(C39:C40)</f>
        <v>165614.5</v>
      </c>
      <c r="D38" s="16">
        <f t="shared" si="23"/>
        <v>153795.75</v>
      </c>
      <c r="E38" s="16">
        <f t="shared" si="23"/>
        <v>124300</v>
      </c>
      <c r="F38" s="16">
        <f t="shared" ref="F38:I38" si="24">SUM(F39:F40)</f>
        <v>160000</v>
      </c>
      <c r="G38" s="68">
        <f t="shared" si="24"/>
        <v>200000</v>
      </c>
      <c r="H38" s="68">
        <f t="shared" ref="H38" si="25">SUM(H39:H40)</f>
        <v>210000</v>
      </c>
      <c r="I38" s="84">
        <f t="shared" si="24"/>
        <v>210000</v>
      </c>
      <c r="K38" s="37"/>
      <c r="L38" s="37"/>
      <c r="M38" s="35"/>
    </row>
    <row r="39" spans="1:13" x14ac:dyDescent="0.25">
      <c r="A39" s="92">
        <v>50504</v>
      </c>
      <c r="B39" s="4" t="s">
        <v>25</v>
      </c>
      <c r="C39" s="42">
        <v>165614.5</v>
      </c>
      <c r="D39" s="42">
        <v>153795.75</v>
      </c>
      <c r="E39" s="42">
        <v>124300</v>
      </c>
      <c r="F39" s="38">
        <v>160000</v>
      </c>
      <c r="G39" s="52">
        <v>200000</v>
      </c>
      <c r="H39" s="52">
        <v>210000</v>
      </c>
      <c r="I39" s="88">
        <v>210000</v>
      </c>
      <c r="K39" s="37"/>
      <c r="L39" s="37"/>
      <c r="M39" s="35"/>
    </row>
    <row r="40" spans="1:13" x14ac:dyDescent="0.25">
      <c r="A40" s="92">
        <v>50503</v>
      </c>
      <c r="B40" s="1" t="s">
        <v>26</v>
      </c>
      <c r="C40" s="41">
        <v>0</v>
      </c>
      <c r="D40" s="41">
        <v>0</v>
      </c>
      <c r="E40" s="41"/>
      <c r="F40" s="38"/>
      <c r="G40" s="49">
        <v>0</v>
      </c>
      <c r="H40" s="49"/>
      <c r="I40" s="83"/>
      <c r="K40" s="37"/>
      <c r="L40" s="37"/>
      <c r="M40" s="35"/>
    </row>
    <row r="41" spans="1:13" x14ac:dyDescent="0.25">
      <c r="A41" s="79">
        <v>8</v>
      </c>
      <c r="B41" s="65" t="s">
        <v>1</v>
      </c>
      <c r="C41" s="16">
        <f t="shared" ref="C41:E41" si="26">SUM(C42:C46)</f>
        <v>638048.19999999995</v>
      </c>
      <c r="D41" s="16">
        <f t="shared" si="26"/>
        <v>505763.41000000003</v>
      </c>
      <c r="E41" s="16">
        <f t="shared" si="26"/>
        <v>691639.52</v>
      </c>
      <c r="F41" s="16">
        <f>SUM(F42:F46)</f>
        <v>538728</v>
      </c>
      <c r="G41" s="68">
        <f t="shared" ref="G41:H41" si="27">SUM(G42:G46)</f>
        <v>643257</v>
      </c>
      <c r="H41" s="68">
        <f t="shared" si="27"/>
        <v>665970</v>
      </c>
      <c r="I41" s="84">
        <f>I42+I43+I44+I45+I46</f>
        <v>701418</v>
      </c>
      <c r="K41" s="36"/>
      <c r="L41" s="36"/>
      <c r="M41" s="35"/>
    </row>
    <row r="42" spans="1:13" ht="30" x14ac:dyDescent="0.25">
      <c r="A42" s="92">
        <v>50009</v>
      </c>
      <c r="B42" s="71" t="s">
        <v>17</v>
      </c>
      <c r="C42" s="41">
        <v>603182.54</v>
      </c>
      <c r="D42" s="41">
        <v>471556.09</v>
      </c>
      <c r="E42" s="41">
        <v>658535.49</v>
      </c>
      <c r="F42" s="41">
        <f>397500+20126</f>
        <v>417626</v>
      </c>
      <c r="G42" s="38">
        <v>490000</v>
      </c>
      <c r="H42" s="38">
        <v>504000</v>
      </c>
      <c r="I42" s="82">
        <v>535000</v>
      </c>
      <c r="K42" s="37"/>
      <c r="L42" s="37"/>
      <c r="M42" s="35"/>
    </row>
    <row r="43" spans="1:13" ht="58.5" customHeight="1" x14ac:dyDescent="0.25">
      <c r="A43" s="92">
        <v>50011</v>
      </c>
      <c r="B43" s="6" t="s">
        <v>32</v>
      </c>
      <c r="C43" s="41">
        <v>4688.96</v>
      </c>
      <c r="D43" s="41">
        <v>5519.32</v>
      </c>
      <c r="E43" s="41">
        <v>1636</v>
      </c>
      <c r="F43" s="41">
        <v>30000</v>
      </c>
      <c r="G43" s="38">
        <v>48858</v>
      </c>
      <c r="H43" s="38">
        <v>55000</v>
      </c>
      <c r="I43" s="82">
        <v>59000</v>
      </c>
      <c r="L43" s="7"/>
    </row>
    <row r="44" spans="1:13" ht="58.5" customHeight="1" x14ac:dyDescent="0.25">
      <c r="A44" s="92">
        <v>50405</v>
      </c>
      <c r="B44" s="6" t="s">
        <v>18</v>
      </c>
      <c r="C44" s="41">
        <v>30176.7</v>
      </c>
      <c r="D44" s="41">
        <v>19125.599999999999</v>
      </c>
      <c r="E44" s="41">
        <v>2397.7600000000002</v>
      </c>
      <c r="F44" s="41">
        <f>40000-3048</f>
        <v>36952</v>
      </c>
      <c r="G44" s="38">
        <v>40000</v>
      </c>
      <c r="H44" s="38">
        <v>40000</v>
      </c>
      <c r="I44" s="82">
        <v>40000</v>
      </c>
      <c r="L44" s="7"/>
    </row>
    <row r="45" spans="1:13" ht="31.5" customHeight="1" x14ac:dyDescent="0.25">
      <c r="A45" s="92">
        <v>50408</v>
      </c>
      <c r="B45" s="6" t="s">
        <v>62</v>
      </c>
      <c r="C45" s="41">
        <v>0</v>
      </c>
      <c r="D45" s="41"/>
      <c r="E45" s="41"/>
      <c r="F45" s="41">
        <f>16500-3350</f>
        <v>13150</v>
      </c>
      <c r="G45" s="38">
        <v>13970</v>
      </c>
      <c r="H45" s="38">
        <v>13970</v>
      </c>
      <c r="I45" s="82">
        <v>13970</v>
      </c>
      <c r="L45" s="7"/>
    </row>
    <row r="46" spans="1:13" ht="31.5" customHeight="1" x14ac:dyDescent="0.25">
      <c r="A46" s="92"/>
      <c r="B46" s="72" t="s">
        <v>37</v>
      </c>
      <c r="C46" s="41"/>
      <c r="D46" s="41">
        <v>9562.4</v>
      </c>
      <c r="E46" s="41">
        <v>29070.27</v>
      </c>
      <c r="F46" s="41">
        <v>41000</v>
      </c>
      <c r="G46" s="38">
        <v>50429</v>
      </c>
      <c r="H46" s="38">
        <v>53000</v>
      </c>
      <c r="I46" s="82">
        <v>53448</v>
      </c>
      <c r="L46" s="7"/>
    </row>
    <row r="47" spans="1:13" ht="15.75" customHeight="1" x14ac:dyDescent="0.25">
      <c r="A47" s="79">
        <v>9</v>
      </c>
      <c r="B47" s="65" t="s">
        <v>35</v>
      </c>
      <c r="C47" s="16">
        <f t="shared" ref="C47:E47" si="28">C48</f>
        <v>12922.5</v>
      </c>
      <c r="D47" s="16">
        <f t="shared" si="28"/>
        <v>14129</v>
      </c>
      <c r="E47" s="16">
        <f t="shared" si="28"/>
        <v>8370</v>
      </c>
      <c r="F47" s="16">
        <f>F48</f>
        <v>20000</v>
      </c>
      <c r="G47" s="68">
        <f t="shared" ref="G47:I47" si="29">G48</f>
        <v>10500</v>
      </c>
      <c r="H47" s="68">
        <f t="shared" si="29"/>
        <v>11000</v>
      </c>
      <c r="I47" s="84">
        <f t="shared" si="29"/>
        <v>12000</v>
      </c>
      <c r="J47" s="11"/>
      <c r="L47" s="7"/>
    </row>
    <row r="48" spans="1:13" ht="15.75" customHeight="1" x14ac:dyDescent="0.25">
      <c r="A48" s="92"/>
      <c r="B48" s="73" t="s">
        <v>36</v>
      </c>
      <c r="C48" s="74">
        <v>12922.5</v>
      </c>
      <c r="D48" s="74">
        <v>14129</v>
      </c>
      <c r="E48" s="74">
        <v>8370</v>
      </c>
      <c r="F48" s="38">
        <v>20000</v>
      </c>
      <c r="G48" s="38">
        <v>10500</v>
      </c>
      <c r="H48" s="38">
        <v>11000</v>
      </c>
      <c r="I48" s="82">
        <v>12000</v>
      </c>
    </row>
    <row r="49" spans="1:11" ht="15.75" customHeight="1" x14ac:dyDescent="0.25">
      <c r="A49" s="92"/>
      <c r="B49" s="3" t="s">
        <v>7</v>
      </c>
      <c r="C49" s="43">
        <v>516773.5</v>
      </c>
      <c r="D49" s="43">
        <v>555010.5</v>
      </c>
      <c r="E49" s="43">
        <v>379612.55</v>
      </c>
      <c r="F49" s="38"/>
      <c r="G49" s="38"/>
      <c r="H49" s="38"/>
      <c r="I49" s="82"/>
    </row>
    <row r="50" spans="1:11" ht="15.75" customHeight="1" x14ac:dyDescent="0.25">
      <c r="A50" s="92"/>
      <c r="B50" s="3" t="s">
        <v>8</v>
      </c>
      <c r="C50" s="43">
        <v>83140</v>
      </c>
      <c r="D50" s="43">
        <v>34030</v>
      </c>
      <c r="E50" s="43">
        <v>37400</v>
      </c>
      <c r="F50" s="38"/>
      <c r="G50" s="38"/>
      <c r="H50" s="38"/>
      <c r="I50" s="82"/>
    </row>
    <row r="51" spans="1:11" ht="15.75" customHeight="1" x14ac:dyDescent="0.25">
      <c r="A51" s="92"/>
      <c r="B51" s="48" t="s">
        <v>71</v>
      </c>
      <c r="C51" s="43">
        <v>36</v>
      </c>
      <c r="D51" s="43"/>
      <c r="E51" s="43"/>
      <c r="F51" s="38"/>
      <c r="G51" s="38"/>
      <c r="H51" s="38"/>
      <c r="I51" s="82"/>
    </row>
    <row r="52" spans="1:11" x14ac:dyDescent="0.25">
      <c r="A52" s="79" t="s">
        <v>13</v>
      </c>
      <c r="B52" s="66" t="s">
        <v>9</v>
      </c>
      <c r="C52" s="16">
        <f t="shared" ref="C52:I52" si="30">C8+C16+C21+C25+C32+C35+C38+C41+C47+C49+C50</f>
        <v>3470645.4699999997</v>
      </c>
      <c r="D52" s="16">
        <f t="shared" si="30"/>
        <v>3560433.58</v>
      </c>
      <c r="E52" s="16">
        <f t="shared" si="30"/>
        <v>3120696.05</v>
      </c>
      <c r="F52" s="16">
        <f t="shared" si="30"/>
        <v>2772993</v>
      </c>
      <c r="G52" s="68">
        <f t="shared" si="30"/>
        <v>4740704</v>
      </c>
      <c r="H52" s="68">
        <f t="shared" si="30"/>
        <v>4910613</v>
      </c>
      <c r="I52" s="84">
        <f t="shared" si="30"/>
        <v>5165313</v>
      </c>
    </row>
    <row r="53" spans="1:11" x14ac:dyDescent="0.25">
      <c r="A53" s="79" t="s">
        <v>14</v>
      </c>
      <c r="B53" s="63" t="s">
        <v>10</v>
      </c>
      <c r="C53" s="44">
        <v>188192.43</v>
      </c>
      <c r="D53" s="44">
        <v>268584.83</v>
      </c>
      <c r="E53" s="44">
        <v>144192.45000000001</v>
      </c>
      <c r="F53" s="16">
        <v>250000</v>
      </c>
      <c r="G53" s="68">
        <v>270954</v>
      </c>
      <c r="H53" s="68">
        <v>284502</v>
      </c>
      <c r="I53" s="84">
        <v>298727</v>
      </c>
    </row>
    <row r="54" spans="1:11" x14ac:dyDescent="0.25">
      <c r="A54" s="79" t="s">
        <v>15</v>
      </c>
      <c r="B54" s="66" t="s">
        <v>11</v>
      </c>
      <c r="C54" s="45">
        <v>62744</v>
      </c>
      <c r="D54" s="45">
        <v>88432.1</v>
      </c>
      <c r="E54" s="45">
        <v>71511.8</v>
      </c>
      <c r="F54" s="16">
        <v>60000</v>
      </c>
      <c r="G54" s="68">
        <v>80000</v>
      </c>
      <c r="H54" s="68">
        <v>81000</v>
      </c>
      <c r="I54" s="84">
        <v>82000</v>
      </c>
    </row>
    <row r="55" spans="1:11" x14ac:dyDescent="0.25">
      <c r="A55" s="93"/>
      <c r="B55" s="67" t="s">
        <v>12</v>
      </c>
      <c r="C55" s="47">
        <f>C52+C53+C54+C51</f>
        <v>3721617.9</v>
      </c>
      <c r="D55" s="47">
        <f t="shared" ref="D55:E55" si="31">D52+D53+D54</f>
        <v>3917450.5100000002</v>
      </c>
      <c r="E55" s="47">
        <f t="shared" si="31"/>
        <v>3336400.3</v>
      </c>
      <c r="F55" s="47">
        <f>F52+F53+F54</f>
        <v>3082993</v>
      </c>
      <c r="G55" s="69">
        <f>G52+G53+G54</f>
        <v>5091658</v>
      </c>
      <c r="H55" s="69">
        <f t="shared" ref="H55" si="32">H52+H53+H54</f>
        <v>5276115</v>
      </c>
      <c r="I55" s="94">
        <f t="shared" ref="I55" si="33">I52+I53+I54</f>
        <v>5546040</v>
      </c>
    </row>
    <row r="56" spans="1:11" x14ac:dyDescent="0.25">
      <c r="A56" s="95" t="s">
        <v>16</v>
      </c>
      <c r="B56" s="1" t="s">
        <v>63</v>
      </c>
      <c r="C56" s="41"/>
      <c r="D56" s="41"/>
      <c r="E56" s="41"/>
      <c r="F56" s="17"/>
      <c r="G56" s="38"/>
      <c r="H56" s="38"/>
      <c r="I56" s="82"/>
    </row>
    <row r="57" spans="1:11" x14ac:dyDescent="0.25">
      <c r="A57" s="79"/>
      <c r="B57" s="67" t="s">
        <v>39</v>
      </c>
      <c r="C57" s="68">
        <f t="shared" ref="C57:E57" si="34">C55+C56</f>
        <v>3721617.9</v>
      </c>
      <c r="D57" s="68">
        <f t="shared" si="34"/>
        <v>3917450.5100000002</v>
      </c>
      <c r="E57" s="68">
        <f t="shared" si="34"/>
        <v>3336400.3</v>
      </c>
      <c r="F57" s="68">
        <f>F55+F56</f>
        <v>3082993</v>
      </c>
      <c r="G57" s="68">
        <f>G55+G56</f>
        <v>5091658</v>
      </c>
      <c r="H57" s="68">
        <f t="shared" ref="H57" si="35">H55+H56</f>
        <v>5276115</v>
      </c>
      <c r="I57" s="84">
        <f t="shared" ref="I57" si="36">I55+I56</f>
        <v>5546040</v>
      </c>
    </row>
    <row r="58" spans="1:11" ht="16.5" thickBot="1" x14ac:dyDescent="0.3">
      <c r="A58" s="96"/>
      <c r="B58" s="97"/>
      <c r="C58" s="98"/>
      <c r="D58" s="98"/>
      <c r="E58" s="98"/>
      <c r="F58" s="99"/>
      <c r="G58" s="99"/>
      <c r="H58" s="99"/>
      <c r="I58" s="100"/>
    </row>
    <row r="59" spans="1:11" ht="16.5" thickTop="1" x14ac:dyDescent="0.25">
      <c r="A59" s="8"/>
      <c r="B59" s="9"/>
      <c r="C59" s="46"/>
      <c r="D59" s="46"/>
      <c r="E59" s="46"/>
      <c r="F59" s="33"/>
      <c r="G59" s="33"/>
      <c r="H59" s="33"/>
      <c r="I59" s="33"/>
    </row>
    <row r="60" spans="1:11" s="14" customFormat="1" x14ac:dyDescent="0.25">
      <c r="A60" s="55"/>
      <c r="C60" s="56"/>
      <c r="D60" s="56"/>
      <c r="E60" s="56"/>
      <c r="F60" s="54"/>
      <c r="G60" s="54"/>
      <c r="H60" s="54"/>
      <c r="I60" s="54"/>
      <c r="J60" s="57"/>
      <c r="K60" s="57"/>
    </row>
    <row r="61" spans="1:11" s="14" customFormat="1" x14ac:dyDescent="0.25">
      <c r="A61" s="55"/>
      <c r="C61" s="56"/>
      <c r="D61" s="56"/>
      <c r="E61" s="56"/>
      <c r="F61" s="54"/>
      <c r="G61" s="54"/>
      <c r="H61" s="54"/>
      <c r="I61" s="54"/>
      <c r="J61" s="57"/>
    </row>
    <row r="62" spans="1:11" s="14" customFormat="1" x14ac:dyDescent="0.25">
      <c r="A62" s="55"/>
      <c r="C62" s="56"/>
      <c r="D62" s="56"/>
      <c r="E62" s="56"/>
      <c r="F62" s="54"/>
      <c r="H62" s="54"/>
      <c r="I62" s="54"/>
      <c r="J62" s="57"/>
      <c r="K62" s="57"/>
    </row>
    <row r="63" spans="1:11" s="14" customFormat="1" x14ac:dyDescent="0.25">
      <c r="A63" s="55"/>
      <c r="C63" s="56"/>
      <c r="D63" s="56"/>
      <c r="E63" s="56"/>
      <c r="F63" s="54"/>
      <c r="G63" s="54"/>
      <c r="H63" s="54"/>
      <c r="I63" s="54"/>
      <c r="J63" s="57"/>
      <c r="K63" s="57"/>
    </row>
    <row r="64" spans="1:11" s="14" customFormat="1" x14ac:dyDescent="0.25">
      <c r="A64" s="55"/>
      <c r="C64" s="56"/>
      <c r="D64" s="56"/>
      <c r="E64" s="56"/>
      <c r="F64" s="34"/>
      <c r="G64" s="34"/>
      <c r="H64" s="34"/>
      <c r="I64" s="34"/>
    </row>
    <row r="65" spans="1:9" s="14" customFormat="1" x14ac:dyDescent="0.25">
      <c r="A65" s="55"/>
      <c r="C65" s="56"/>
      <c r="D65" s="56"/>
      <c r="E65" s="56"/>
      <c r="F65" s="34"/>
      <c r="G65" s="34"/>
      <c r="H65" s="34"/>
      <c r="I65" s="34"/>
    </row>
    <row r="66" spans="1:9" s="14" customFormat="1" x14ac:dyDescent="0.25">
      <c r="A66" s="55"/>
      <c r="C66" s="56"/>
      <c r="D66" s="56"/>
      <c r="E66" s="56"/>
      <c r="F66" s="34"/>
      <c r="G66" s="34"/>
      <c r="I66" s="34"/>
    </row>
    <row r="67" spans="1:9" x14ac:dyDescent="0.25">
      <c r="F67" s="34"/>
      <c r="G67" s="34"/>
      <c r="H67" s="34"/>
      <c r="I67" s="34"/>
    </row>
  </sheetData>
  <mergeCells count="2">
    <mergeCell ref="F58:I58"/>
    <mergeCell ref="K7:M7"/>
  </mergeCells>
  <pageMargins left="0.17" right="0.2" top="0.31" bottom="0.2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THV 2024-2026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Gentiana Qurdina</dc:creator>
  <cp:lastModifiedBy>Gentiana Qurdina</cp:lastModifiedBy>
  <cp:lastPrinted>2023-06-26T11:43:08Z</cp:lastPrinted>
  <dcterms:created xsi:type="dcterms:W3CDTF">2017-06-07T11:14:07Z</dcterms:created>
  <dcterms:modified xsi:type="dcterms:W3CDTF">2023-09-19T06:43:05Z</dcterms:modified>
</cp:coreProperties>
</file>